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15" windowWidth="14715" windowHeight="7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Sheet1!$A$1:$I$417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C414" i="1"/>
  <c r="C341"/>
  <c r="C317"/>
  <c r="G317"/>
  <c r="C212"/>
  <c r="C319" s="1"/>
  <c r="C171"/>
  <c r="C108"/>
  <c r="C61"/>
  <c r="C134" s="1"/>
  <c r="C25"/>
  <c r="G414"/>
  <c r="G341"/>
  <c r="G416"/>
  <c r="G212"/>
  <c r="G171"/>
  <c r="G108"/>
  <c r="G61"/>
  <c r="G134" s="1"/>
  <c r="G25"/>
  <c r="E297"/>
  <c r="E292"/>
  <c r="E272"/>
  <c r="E198"/>
  <c r="E252"/>
  <c r="E241"/>
  <c r="E160"/>
  <c r="I160"/>
  <c r="E107"/>
  <c r="E23"/>
  <c r="E87"/>
  <c r="E237"/>
  <c r="E59"/>
  <c r="E45"/>
  <c r="E46" s="1"/>
  <c r="I341"/>
  <c r="E341"/>
  <c r="E151"/>
  <c r="I151"/>
  <c r="E130"/>
  <c r="E96"/>
  <c r="E91"/>
  <c r="E83"/>
  <c r="E79"/>
  <c r="E72"/>
  <c r="E43"/>
  <c r="E18"/>
  <c r="E11"/>
  <c r="E25" s="1"/>
  <c r="I11"/>
  <c r="I18"/>
  <c r="I23"/>
  <c r="I34"/>
  <c r="I43"/>
  <c r="I46"/>
  <c r="I59"/>
  <c r="I72"/>
  <c r="I79"/>
  <c r="I83"/>
  <c r="I87"/>
  <c r="I91"/>
  <c r="I96"/>
  <c r="I107"/>
  <c r="I118"/>
  <c r="I130"/>
  <c r="E171"/>
  <c r="I171"/>
  <c r="I198"/>
  <c r="I237"/>
  <c r="I242"/>
  <c r="I252"/>
  <c r="I272"/>
  <c r="I292"/>
  <c r="I297"/>
  <c r="E350"/>
  <c r="I350"/>
  <c r="E353"/>
  <c r="E354" s="1"/>
  <c r="I354"/>
  <c r="E363"/>
  <c r="I363"/>
  <c r="E377"/>
  <c r="I377"/>
  <c r="E383"/>
  <c r="I383"/>
  <c r="E395"/>
  <c r="I395"/>
  <c r="E400"/>
  <c r="I400"/>
  <c r="E412"/>
  <c r="I412"/>
  <c r="E108"/>
  <c r="I25"/>
  <c r="I414"/>
  <c r="I416" s="1"/>
  <c r="I108" l="1"/>
  <c r="G175"/>
  <c r="G176" s="1"/>
  <c r="G136"/>
  <c r="I317"/>
  <c r="I319" s="1"/>
  <c r="E33"/>
  <c r="E34" s="1"/>
  <c r="E317"/>
  <c r="E414"/>
  <c r="I61"/>
  <c r="I134" s="1"/>
  <c r="E61"/>
  <c r="E134" s="1"/>
  <c r="E175" s="1"/>
  <c r="E176" s="1"/>
  <c r="E319"/>
  <c r="G319"/>
  <c r="E136"/>
  <c r="C175"/>
  <c r="C176" s="1"/>
  <c r="C136"/>
  <c r="I136" l="1"/>
  <c r="I175"/>
  <c r="I176" s="1"/>
</calcChain>
</file>

<file path=xl/sharedStrings.xml><?xml version="1.0" encoding="utf-8"?>
<sst xmlns="http://schemas.openxmlformats.org/spreadsheetml/2006/main" count="363" uniqueCount="349">
  <si>
    <t>Actual</t>
  </si>
  <si>
    <t xml:space="preserve">      Gifts &amp; Contributions</t>
  </si>
  <si>
    <t xml:space="preserve">               041111 - OCWM-Basic Support-Churches</t>
  </si>
  <si>
    <t xml:space="preserve">               041112 - OCWM-Basic Support-Individuals</t>
  </si>
  <si>
    <t xml:space="preserve">               041114 - OCWM-Basic Support-Associations</t>
  </si>
  <si>
    <t xml:space="preserve">               041115 - OCWM-Basic Support-Special</t>
  </si>
  <si>
    <t xml:space="preserve">               041118 - OCWM-Basic Support-Prior Years</t>
  </si>
  <si>
    <t xml:space="preserve">      Other Receipts</t>
  </si>
  <si>
    <t xml:space="preserve">               041228 - Friends of the Conference-Spec Gift</t>
  </si>
  <si>
    <t xml:space="preserve">               041311 - Conf. Designated Gifts-Unrestricted</t>
  </si>
  <si>
    <t xml:space="preserve">               041321 - Income-Miscellaneous</t>
  </si>
  <si>
    <t xml:space="preserve">               041381 - Gain on Sale of Assets/Investments</t>
  </si>
  <si>
    <t xml:space="preserve">       Endowment Earnings</t>
  </si>
  <si>
    <t xml:space="preserve">               041400 - Interest-Conference Endowment Fund</t>
  </si>
  <si>
    <t xml:space="preserve">               041401 - Interest-Unrestricted Investments</t>
  </si>
  <si>
    <t xml:space="preserve">               051111 - Basic Support to National UCC</t>
  </si>
  <si>
    <t xml:space="preserve">   Salaries &amp; Wages</t>
  </si>
  <si>
    <t xml:space="preserve">               052111 - Salary-Clergy-Conf. Minister</t>
  </si>
  <si>
    <t xml:space="preserve">               052112 - Salary-Clergy-Assoc. Conf. Min.(2)</t>
  </si>
  <si>
    <t xml:space="preserve">               052113 - Salary-Clergy-Housing</t>
  </si>
  <si>
    <t xml:space="preserve">               052116 - Salary-Support Staff-F.T.</t>
  </si>
  <si>
    <t xml:space="preserve">               052119 - Salary-Clergy Social Security Reimb</t>
  </si>
  <si>
    <t xml:space="preserve">   Payroll Taxes</t>
  </si>
  <si>
    <t xml:space="preserve">               052211 - FICA-Taxes-Employer</t>
  </si>
  <si>
    <t xml:space="preserve">   Employee Benefits &amp; Costs</t>
  </si>
  <si>
    <t xml:space="preserve">               052312 - Ins.-Life &amp; Disab.-Support Staff</t>
  </si>
  <si>
    <t xml:space="preserve">               052322 - Ins.-Medical &amp; Dental-Support Staff</t>
  </si>
  <si>
    <t xml:space="preserve">               052332 - Ins.-Pension Plan-Support Staff</t>
  </si>
  <si>
    <t xml:space="preserve">               052341 - Ins.-Workers Compensation</t>
  </si>
  <si>
    <t xml:space="preserve">               052355 - Sabatical Funding Costs</t>
  </si>
  <si>
    <t xml:space="preserve">               052361 - Cont. Ed/Training Exp. Staff</t>
  </si>
  <si>
    <t xml:space="preserve">               052362 - Cont. Ed/Training-Support Staff</t>
  </si>
  <si>
    <t xml:space="preserve">   Staff Travel Expense</t>
  </si>
  <si>
    <t xml:space="preserve">               052500 - Rental Car/Gasoline-Staff</t>
  </si>
  <si>
    <t xml:space="preserve">               052501 - Mileage Reimb.-Staff</t>
  </si>
  <si>
    <t xml:space="preserve">               052502 - Parking/Tolls Reimb.-Staff</t>
  </si>
  <si>
    <t xml:space="preserve">               052503 - Airfare Exp.-Staff</t>
  </si>
  <si>
    <t xml:space="preserve">               052504 - Lodging Exp.-Staff</t>
  </si>
  <si>
    <t xml:space="preserve">               052505 - Meals Exp.-Staff</t>
  </si>
  <si>
    <t xml:space="preserve">               052519 - Staff Expense-Other</t>
  </si>
  <si>
    <t xml:space="preserve">   Repair &amp; Maintenance</t>
  </si>
  <si>
    <t xml:space="preserve">               053102 - R&amp;M-Computers/Software</t>
  </si>
  <si>
    <t xml:space="preserve">               053104 - R&amp;M-Copiers</t>
  </si>
  <si>
    <t xml:space="preserve">               053105 - R&amp;M-Postage Equipment</t>
  </si>
  <si>
    <t xml:space="preserve">               053109 - R&amp;M-Other Office Equipment</t>
  </si>
  <si>
    <t xml:space="preserve">   Rent &amp; Utilities</t>
  </si>
  <si>
    <t xml:space="preserve">   Insurance</t>
  </si>
  <si>
    <t xml:space="preserve">               053311 - Insurance-Property/Liability</t>
  </si>
  <si>
    <t xml:space="preserve">   Professional Services</t>
  </si>
  <si>
    <t xml:space="preserve">               053412 - Auditors Fees</t>
  </si>
  <si>
    <t xml:space="preserve">               053414 - Legal Fees</t>
  </si>
  <si>
    <t xml:space="preserve">   Communication Expense</t>
  </si>
  <si>
    <t xml:space="preserve">               053510 - Telephone Expense</t>
  </si>
  <si>
    <t xml:space="preserve">               053511 - Internet Access Expense</t>
  </si>
  <si>
    <t xml:space="preserve">   Purchasing Expenses</t>
  </si>
  <si>
    <t xml:space="preserve">               053603 - Resource Materials/Supplies</t>
  </si>
  <si>
    <t xml:space="preserve">               053611 - Postage Expense</t>
  </si>
  <si>
    <t xml:space="preserve">               053612 - Certificates &amp; Recognition Costs</t>
  </si>
  <si>
    <t xml:space="preserve">               053613 - Office Supplies/Paper Materials</t>
  </si>
  <si>
    <t xml:space="preserve">               053615 - Printing/Duplications-Outside</t>
  </si>
  <si>
    <t xml:space="preserve">               053617 - Supplies-Computer/Office Equipment</t>
  </si>
  <si>
    <t xml:space="preserve">               053621 - Small Tools/Furn./Equip. Costs</t>
  </si>
  <si>
    <t xml:space="preserve">               053623 - Computer Software/Hardware Exp.</t>
  </si>
  <si>
    <t>GENERAL EXPENSES</t>
  </si>
  <si>
    <t xml:space="preserve">               052351 - Hospitality &amp; Other Personnel Costs</t>
  </si>
  <si>
    <t xml:space="preserve">               056601 - Subscrip./Magazines/Publications</t>
  </si>
  <si>
    <t xml:space="preserve">               056603 - Licenses/Fees-Operating</t>
  </si>
  <si>
    <t xml:space="preserve">               056604 - Membership Dues</t>
  </si>
  <si>
    <t xml:space="preserve">               056605 - Bank Service Fees</t>
  </si>
  <si>
    <t xml:space="preserve">               056608 - Miscellaneous Expense</t>
  </si>
  <si>
    <t xml:space="preserve">               056880 - Depreciation Expense</t>
  </si>
  <si>
    <t xml:space="preserve"> Administration</t>
  </si>
  <si>
    <t xml:space="preserve">               XXXXXX - Conference Council Meeting Expenses</t>
  </si>
  <si>
    <t xml:space="preserve">               054007 - General Synod 2012 Costs Allocation</t>
  </si>
  <si>
    <t xml:space="preserve">               054008 - West Central Region Dues</t>
  </si>
  <si>
    <t xml:space="preserve">               054013 - Council of Conf Ministers Dues</t>
  </si>
  <si>
    <t xml:space="preserve">               054014 - CCM Nationwide Special Counsel</t>
  </si>
  <si>
    <t xml:space="preserve">               054015 - CUE Administrative</t>
  </si>
  <si>
    <t xml:space="preserve">      Income-Mo Val</t>
  </si>
  <si>
    <t xml:space="preserve">               062201 - MVO-Fees-Camper Events-100%</t>
  </si>
  <si>
    <t xml:space="preserve">               062202 - MVO-Camp Mo Val Events</t>
  </si>
  <si>
    <t xml:space="preserve">               062203 - MVO-Fees-MMSC Events</t>
  </si>
  <si>
    <t xml:space="preserve">               602204 - MVO-Off-Site Camper Events</t>
  </si>
  <si>
    <t xml:space="preserve">               062205 - MVO-Fees-Churches-UCC Events</t>
  </si>
  <si>
    <t xml:space="preserve">               062206 - MVO-Fees-Churches-Non UCC Evts</t>
  </si>
  <si>
    <t xml:space="preserve">               062207 - MVO-Fees-Non-Church Events</t>
  </si>
  <si>
    <t xml:space="preserve">               062208 - MVO-Food Service Fees</t>
  </si>
  <si>
    <t xml:space="preserve">               062209 - MVO-Other Use Fees</t>
  </si>
  <si>
    <t xml:space="preserve">               062210 - MVO-Fees-Neighborhd House Evts</t>
  </si>
  <si>
    <t xml:space="preserve">               062220 - MVO-Fees-School Camps</t>
  </si>
  <si>
    <t xml:space="preserve">               062230 - MVO-Fees-Challenge Course</t>
  </si>
  <si>
    <t xml:space="preserve">               062251 - MVO-Canteen Receipts</t>
  </si>
  <si>
    <t xml:space="preserve">               062253 - MVO-T Shirts Income</t>
  </si>
  <si>
    <t xml:space="preserve">               062254 - MVO-Camp Photo Income</t>
  </si>
  <si>
    <t xml:space="preserve">               062259 - MVO-Other Operating Income</t>
  </si>
  <si>
    <t xml:space="preserve">               062283 - MVO-Prog. Devl-W. Hills Support</t>
  </si>
  <si>
    <t xml:space="preserve">      Other Income-Mo Val</t>
  </si>
  <si>
    <t xml:space="preserve">               062228 - MVO-Friends of MoVal-Spec Gifts</t>
  </si>
  <si>
    <t xml:space="preserve">               062235 - MVO-Fund Raisers</t>
  </si>
  <si>
    <t xml:space="preserve">               062240 - MVO-MoVal Sunday</t>
  </si>
  <si>
    <t xml:space="preserve">               062281 - MVO-Allocation-Unrestricted Gifts</t>
  </si>
  <si>
    <t xml:space="preserve">               062381 - MVO-Gain on Sale of Assets/Invest</t>
  </si>
  <si>
    <t xml:space="preserve">               062282 - MVO-Designated Faith Salem</t>
  </si>
  <si>
    <t xml:space="preserve">               062284 - MVO-ODMA-Contributions</t>
  </si>
  <si>
    <t xml:space="preserve">               062411 - MVO-OCWM Support Allocation</t>
  </si>
  <si>
    <t xml:space="preserve">      Salaries &amp; Wages</t>
  </si>
  <si>
    <t xml:space="preserve">               072098 - MVO-Salary-Clergy-Housing</t>
  </si>
  <si>
    <t xml:space="preserve">               072099 - MVO-Salary-Clergy-SS Reimb</t>
  </si>
  <si>
    <t xml:space="preserve">               072100 - MVO-Salary-Interim Dir ODM</t>
  </si>
  <si>
    <t xml:space="preserve">               072101 - MVO-Salary-Director of ODM</t>
  </si>
  <si>
    <t xml:space="preserve">               072102 - MVO-Salary-Office Manager</t>
  </si>
  <si>
    <t xml:space="preserve">               072105 - MVO-Hourly-Support Staff</t>
  </si>
  <si>
    <t xml:space="preserve">               072107 - MVO-Salary-Caretaker</t>
  </si>
  <si>
    <t xml:space="preserve">               072111 - MVO-Salary-Food Service Manager</t>
  </si>
  <si>
    <t xml:space="preserve">               072131 - MVO-Salary-International Staff</t>
  </si>
  <si>
    <t xml:space="preserve">               072132 - MVO-International Staff Costs</t>
  </si>
  <si>
    <t xml:space="preserve">               072143 - MVO-Salary Prog. Chaplain</t>
  </si>
  <si>
    <t xml:space="preserve">      Payroll Taxes</t>
  </si>
  <si>
    <t xml:space="preserve">               072211 - MVO-FICA-Taxes-Employer</t>
  </si>
  <si>
    <t xml:space="preserve">               072311 - MVO-Ins.-Life &amp; Disability</t>
  </si>
  <si>
    <t xml:space="preserve">               072321 - MVO-Ins.-Medical &amp; Dental</t>
  </si>
  <si>
    <t xml:space="preserve">               072331 - MVO-Ins.-Pension Plan</t>
  </si>
  <si>
    <t xml:space="preserve">               072341 - MVO-Workers Compensation</t>
  </si>
  <si>
    <t xml:space="preserve">               072351 - MVO-Background Check Costs</t>
  </si>
  <si>
    <t xml:space="preserve">               072355 - MVO-Sabbatical Funding Costs</t>
  </si>
  <si>
    <t xml:space="preserve">               072359 - MVO-Other Personnel Costs</t>
  </si>
  <si>
    <t xml:space="preserve">      Operating Costs</t>
  </si>
  <si>
    <t xml:space="preserve">               072410 - MVO-Curriculum Costs</t>
  </si>
  <si>
    <t xml:space="preserve">               072422 - MVO-Food Costs</t>
  </si>
  <si>
    <t xml:space="preserve">               072425 - MVO-Offsite Program Expense</t>
  </si>
  <si>
    <t xml:space="preserve">               072431 - MVO-Supplies-Food Service</t>
  </si>
  <si>
    <t xml:space="preserve">               072432 - MVO-Supplies-Housekeeping</t>
  </si>
  <si>
    <t xml:space="preserve">               072433 - MVO-Supplies-Recreational</t>
  </si>
  <si>
    <t xml:space="preserve">               072435 - MVO-Supplies-Program</t>
  </si>
  <si>
    <t xml:space="preserve">               072437 - MVO-Supplies-Medical</t>
  </si>
  <si>
    <t xml:space="preserve">               072440 - MVO-Sm. Tools/Furn./Equip.Costs</t>
  </si>
  <si>
    <t xml:space="preserve">               072441 - MVO-Challenge Course Costs</t>
  </si>
  <si>
    <t xml:space="preserve">               072451 - MVO-Costs-Canteen/Camp Store</t>
  </si>
  <si>
    <t xml:space="preserve">               072453 - MVO-Costs-TShirts</t>
  </si>
  <si>
    <t xml:space="preserve">               072454 - MVO-Costs-Camp Photos</t>
  </si>
  <si>
    <t xml:space="preserve">               072457 - MVO-Other Operating Exp.</t>
  </si>
  <si>
    <t xml:space="preserve">               072458 - MVO-Program Equip. Purchase</t>
  </si>
  <si>
    <t xml:space="preserve">               072459 - MVO-Other Program Costs</t>
  </si>
  <si>
    <t xml:space="preserve">               072461 - MVO-Volunteer Costs</t>
  </si>
  <si>
    <t xml:space="preserve">      Taxes &amp; Insurance</t>
  </si>
  <si>
    <t xml:space="preserve">               072511 - MVO-Insurance-Prop/Liability/Auto</t>
  </si>
  <si>
    <t xml:space="preserve">      Repairs &amp; Maintenance</t>
  </si>
  <si>
    <t xml:space="preserve">               072601 - MVO-R&amp;M-Facility/Contract Serv.</t>
  </si>
  <si>
    <t xml:space="preserve">               072602 - MVO-R&amp;M Computers</t>
  </si>
  <si>
    <t xml:space="preserve">               072604 - MVO-R&amp;M-Copiers</t>
  </si>
  <si>
    <t xml:space="preserve">               072605 - MVO-R&amp;M-Telephones</t>
  </si>
  <si>
    <t xml:space="preserve">               072606 - MVO-R&amp;M-Vehicles/Tractors</t>
  </si>
  <si>
    <t xml:space="preserve">               072607 - MVO-R&amp;M-Equip. Camp Operation</t>
  </si>
  <si>
    <t xml:space="preserve">               072608 - MVO-R&amp;M Food Service Equipment</t>
  </si>
  <si>
    <t xml:space="preserve">               072609 - MVO-R&amp;M-Other Office Equipment</t>
  </si>
  <si>
    <t xml:space="preserve">               072624 - MVO-Pool Supplies/Maintenance</t>
  </si>
  <si>
    <t xml:space="preserve">               072626 - MVO-Lake Supplies/Maintenance</t>
  </si>
  <si>
    <t xml:space="preserve">               072630 - MVO-Maintenance Materials/Sppls</t>
  </si>
  <si>
    <t xml:space="preserve">               072650 - MVO-Fuel Costs-Vehicles/Equipment</t>
  </si>
  <si>
    <t xml:space="preserve">               072685 - MVO-Lease/Rental Equipment</t>
  </si>
  <si>
    <t xml:space="preserve">      Communication Expense</t>
  </si>
  <si>
    <t xml:space="preserve">               072710 - MVO-Telephone Expense</t>
  </si>
  <si>
    <t xml:space="preserve">               072711 - MVO-Web Site/OnLine Serv.</t>
  </si>
  <si>
    <t xml:space="preserve">      General &amp; Administrative</t>
  </si>
  <si>
    <t xml:space="preserve">               072810 - MVO-Travel &amp; Mileage Reimb.</t>
  </si>
  <si>
    <t xml:space="preserve">               072813 - MVO-Utilities</t>
  </si>
  <si>
    <t xml:space="preserve">               072815 - MVO-Fees/License/Permits</t>
  </si>
  <si>
    <t xml:space="preserve">               072817 - MVO-Office Supplies</t>
  </si>
  <si>
    <t xml:space="preserve">               072819 - MVO-Postage</t>
  </si>
  <si>
    <t xml:space="preserve">               072838 - MVO-Sm. Tools/Furn./Equip Costs</t>
  </si>
  <si>
    <t xml:space="preserve">               072841 - MVO-Subscript.-Mag./Publications</t>
  </si>
  <si>
    <t xml:space="preserve">               072842 - MVO-Membership Dues</t>
  </si>
  <si>
    <t xml:space="preserve">               072844 - MVO-Publicity/Promo.</t>
  </si>
  <si>
    <t xml:space="preserve">               072847 - MVO-Staff Training/Cont. Ed. Costs</t>
  </si>
  <si>
    <t xml:space="preserve">               072849 - MVO-Bank Service Charges</t>
  </si>
  <si>
    <t xml:space="preserve">               072851 - MVO-Other Administrative Expenses</t>
  </si>
  <si>
    <t xml:space="preserve">               072861 - MVO-Interest Expense</t>
  </si>
  <si>
    <t xml:space="preserve">               072880 - MVO-Depreciation Expense</t>
  </si>
  <si>
    <t xml:space="preserve">      Income-Shannondale</t>
  </si>
  <si>
    <t xml:space="preserve">               063203 - SCC-Fees-MMSC Events</t>
  </si>
  <si>
    <t xml:space="preserve">               063207 - SCC-Fees-Non-Church Oranizations</t>
  </si>
  <si>
    <t xml:space="preserve">               063208 - SCC-Food Service Fees</t>
  </si>
  <si>
    <t xml:space="preserve">               063209 - SCC-Other Use Fees</t>
  </si>
  <si>
    <t xml:space="preserve">               063253 - SCC-Sales-T Shirts/Promo. Items</t>
  </si>
  <si>
    <t xml:space="preserve">               063259 - SCC-Other Operating Income</t>
  </si>
  <si>
    <t xml:space="preserve">               063228 - SCC-Friends of SCC-Spec Gifts</t>
  </si>
  <si>
    <t xml:space="preserve">               063230 - SCC-Shannondale Sunday</t>
  </si>
  <si>
    <t xml:space="preserve">               063271 - SCC-Forest Harvesting Fd</t>
  </si>
  <si>
    <t xml:space="preserve">               063281 - SCC-Allocation-UnrestrictedGifts</t>
  </si>
  <si>
    <t xml:space="preserve">               063411 - SCC-OCWM Support Allocation</t>
  </si>
  <si>
    <t xml:space="preserve">               073101 - SCC-Salary-Camp Minister/Manager</t>
  </si>
  <si>
    <t xml:space="preserve">               073102 - SCC-Salary-Office Manager</t>
  </si>
  <si>
    <t xml:space="preserve">               073108 - SCC-Salary-Maintenance Staff</t>
  </si>
  <si>
    <t xml:space="preserve">               073112 - SCC-Salary-Kitchen Staff</t>
  </si>
  <si>
    <t xml:space="preserve">               073115 - SCC-Salary-Housekeeping</t>
  </si>
  <si>
    <t xml:space="preserve">               073211 - SCC-FICA-Taxes-Employer</t>
  </si>
  <si>
    <t xml:space="preserve">      Employee Benefits</t>
  </si>
  <si>
    <t xml:space="preserve">               073311 - SCC-Ins.-Life &amp; Disability</t>
  </si>
  <si>
    <t xml:space="preserve">               073321 - SCC-Ins.-Medical &amp; Dental</t>
  </si>
  <si>
    <t xml:space="preserve">               073331 - SCC-Ins.-Pension Plan</t>
  </si>
  <si>
    <t xml:space="preserve">               073341 - SCC-Workers Compensation</t>
  </si>
  <si>
    <t xml:space="preserve">               073355 - SCC-Sabbatical Funding Costs</t>
  </si>
  <si>
    <t xml:space="preserve">               073359 - SCC-Other Personnel Costs</t>
  </si>
  <si>
    <t xml:space="preserve">               073411 - SCC-Contract Labor</t>
  </si>
  <si>
    <t xml:space="preserve">               073422 - SCC-Food Costs</t>
  </si>
  <si>
    <t xml:space="preserve">               073431 - SCC-Supplies-Food Service</t>
  </si>
  <si>
    <t xml:space="preserve">               073432 - SCC-Supplies-Housekeeping</t>
  </si>
  <si>
    <t xml:space="preserve">               073433 - SCC-Supplies-Recrecational</t>
  </si>
  <si>
    <t xml:space="preserve">               073435 - SCC-Costs/Supplies-Program</t>
  </si>
  <si>
    <t xml:space="preserve">               073437 - SCC-Supplies-Medical</t>
  </si>
  <si>
    <t xml:space="preserve">               073453 - SCC-Costs-T Shirts/Promo. Items</t>
  </si>
  <si>
    <t xml:space="preserve">               073457 - SCC-Other Operating Exp.</t>
  </si>
  <si>
    <t xml:space="preserve">               073463 - SCC-Forest Maintenance Costs</t>
  </si>
  <si>
    <t xml:space="preserve">               073511 - SCC-Insurance-Prop/Liability/Auto</t>
  </si>
  <si>
    <t xml:space="preserve">               073520 - SCC-Taxes-Property</t>
  </si>
  <si>
    <t xml:space="preserve">               073538 - SCC-Taxes-Forest Income</t>
  </si>
  <si>
    <t xml:space="preserve">               073601 - SCC-R&amp;M-Facility/Contract Serv.</t>
  </si>
  <si>
    <t xml:space="preserve">               073602 - SCC-R&amp;M-Computers</t>
  </si>
  <si>
    <t xml:space="preserve">               073604 - SCC-R&amp;M-Copiers</t>
  </si>
  <si>
    <t xml:space="preserve">               073606 - SCC-R&amp;M-Vehicles/Tractors</t>
  </si>
  <si>
    <t xml:space="preserve">               073607 - SCC-R&amp;M-Equip. Camp Operation</t>
  </si>
  <si>
    <t xml:space="preserve">               073608 - SCC-R&amp;M-Aquatic Equipment</t>
  </si>
  <si>
    <t xml:space="preserve">               073630 - SCC-Maintenance Materials/Sppls</t>
  </si>
  <si>
    <t xml:space="preserve">               073650 - SCC-Fuel Costs-Vehicles &amp; Tractors</t>
  </si>
  <si>
    <t xml:space="preserve">               073685 - SCC-Lease/Rental Equipment Costs</t>
  </si>
  <si>
    <t xml:space="preserve">               073710 - SCC-Telephone</t>
  </si>
  <si>
    <t xml:space="preserve">               073711 - SCC-Web Site/On Line Serv.</t>
  </si>
  <si>
    <t xml:space="preserve">      General &amp; Admninistrative</t>
  </si>
  <si>
    <t xml:space="preserve">               073810 - SCC-Travel &amp; Mileage Reimb.</t>
  </si>
  <si>
    <t xml:space="preserve">               073813 - SCC-Utilities</t>
  </si>
  <si>
    <t xml:space="preserve">               073815 - SCC-Fees/License/Permits</t>
  </si>
  <si>
    <t xml:space="preserve">               073817 - SCC-Office Supplies</t>
  </si>
  <si>
    <t xml:space="preserve">               073819 - SCC-Postage</t>
  </si>
  <si>
    <t xml:space="preserve">               073838 - SCC-Sm. Tools/Furn./Equip. Costs</t>
  </si>
  <si>
    <t xml:space="preserve">               073844 - SCC-Camp Publicity/Promo. Costs</t>
  </si>
  <si>
    <t xml:space="preserve">               073847 - SCC-Staff Training/Cont Ed.</t>
  </si>
  <si>
    <t xml:space="preserve">               073880 - SCC- Depreciation Expense</t>
  </si>
  <si>
    <t xml:space="preserve">               054920 - YAYA Prog. Support</t>
  </si>
  <si>
    <t xml:space="preserve">               054921 - Children's Min. Prog. Support</t>
  </si>
  <si>
    <t xml:space="preserve">               054922 - Mo. CYE Prog. Support</t>
  </si>
  <si>
    <t xml:space="preserve">               054923 - NYE Prog. Support</t>
  </si>
  <si>
    <t xml:space="preserve">               054924 - RYE Prog. Support</t>
  </si>
  <si>
    <t xml:space="preserve">               054005 - Heritage Committee Expenses</t>
  </si>
  <si>
    <t xml:space="preserve">               054927 - PIM Retreat/Prog. Support</t>
  </si>
  <si>
    <t xml:space="preserve">               054950 - Partners In Education</t>
  </si>
  <si>
    <t>LOCAL CHURCH MINISTRIES</t>
  </si>
  <si>
    <t>LEADERSHIP DEVELOPMENT</t>
  </si>
  <si>
    <t xml:space="preserve">               054053 - Search &amp; Relocation-Dir of ODM</t>
  </si>
  <si>
    <t xml:space="preserve">     National UCC Support</t>
  </si>
  <si>
    <t xml:space="preserve">                XXXXX - Spiritual Development</t>
  </si>
  <si>
    <t xml:space="preserve">                XXXXX - Stewardship/OCWM Development</t>
  </si>
  <si>
    <t xml:space="preserve">                XXXXX - Resident Artist</t>
  </si>
  <si>
    <t xml:space="preserve">                XXXXX - Young Adults</t>
  </si>
  <si>
    <t xml:space="preserve">                XXXXX - Youth Ministry</t>
  </si>
  <si>
    <t xml:space="preserve">               063295 - SCC-Carbon Credit Income</t>
  </si>
  <si>
    <t xml:space="preserve">               052311 - Ins.-Life &amp; Disability-ClergyStaff</t>
  </si>
  <si>
    <t xml:space="preserve">               052321 - Ins.-Medical &amp; Dental-Clergy Staff</t>
  </si>
  <si>
    <t xml:space="preserve">               052331 - Ins.-Pension Plan-Clergy Staff</t>
  </si>
  <si>
    <t xml:space="preserve">        Insurance</t>
  </si>
  <si>
    <t xml:space="preserve">               053211 - Rental Lease/Utilities  </t>
  </si>
  <si>
    <t xml:space="preserve">               054607 - Boundary Training Allocation</t>
  </si>
  <si>
    <t xml:space="preserve">               072112 - MVO-Hourly-Kitchen Staff</t>
  </si>
  <si>
    <t xml:space="preserve">               072115 - MVO-Hourly-Housekeeping</t>
  </si>
  <si>
    <t xml:space="preserve">               072119 - MVO-Hourly-Camp Host</t>
  </si>
  <si>
    <t xml:space="preserve">               072120 - MVO-Hourly-Program Staff</t>
  </si>
  <si>
    <t xml:space="preserve">               072108 - MVO-Hourly-Maintenance Staff</t>
  </si>
  <si>
    <t xml:space="preserve">               072121 - MVO-Hourly-Prog. Staff-Regular</t>
  </si>
  <si>
    <t xml:space="preserve">               072123 - MVO-Hourly-Prog. Staff-Seasonal</t>
  </si>
  <si>
    <t xml:space="preserve">               072141 - MVO-HourlyProg-Health Care Staff</t>
  </si>
  <si>
    <t xml:space="preserve">               072159 - MVO-Hourly Pool</t>
  </si>
  <si>
    <t xml:space="preserve">      Employee Benefits &amp; Costs      </t>
  </si>
  <si>
    <t>Conference Grand Total (Deficit)</t>
  </si>
  <si>
    <t xml:space="preserve"> </t>
  </si>
  <si>
    <t>MoVal Net</t>
  </si>
  <si>
    <t>Shannondale Net</t>
  </si>
  <si>
    <t xml:space="preserve">               054928 - Conference Deacon Program</t>
  </si>
  <si>
    <t xml:space="preserve">                054960 - Lay Institute Of Faith Exploration</t>
  </si>
  <si>
    <t xml:space="preserve">               063231 - SCC-Storm-Lost Camp Fees</t>
  </si>
  <si>
    <t xml:space="preserve">               XXXX -  SCC-Endowment Income</t>
  </si>
  <si>
    <t>Office Expenses</t>
  </si>
  <si>
    <t>General Expenses</t>
  </si>
  <si>
    <t>Administration</t>
  </si>
  <si>
    <t>Total MoVal Expenses</t>
  </si>
  <si>
    <t>MOVAL OPERATIONS</t>
  </si>
  <si>
    <t>SHANNONDALE OPERATIONS</t>
  </si>
  <si>
    <t>MoVal Revenue</t>
  </si>
  <si>
    <t>MoVal Expenses</t>
  </si>
  <si>
    <t>Conference Revenue</t>
  </si>
  <si>
    <t>Conference Expenses</t>
  </si>
  <si>
    <t>Wider Church Ministries Total</t>
  </si>
  <si>
    <t>Total Shannondale Expenses</t>
  </si>
  <si>
    <t>Salaries &amp; Wages</t>
  </si>
  <si>
    <t>National UCC Support</t>
  </si>
  <si>
    <t>Payroll Taxes</t>
  </si>
  <si>
    <t>Employee Benefits &amp; Costs</t>
  </si>
  <si>
    <t>Repair &amp; Maintenance</t>
  </si>
  <si>
    <t>Rent &amp; Utilities</t>
  </si>
  <si>
    <t>Insurance</t>
  </si>
  <si>
    <t>Professional Services</t>
  </si>
  <si>
    <t>Communication Expense</t>
  </si>
  <si>
    <t>Staff Travel Expense</t>
  </si>
  <si>
    <t>Gifts &amp; Contributions</t>
  </si>
  <si>
    <t>Other Receipts</t>
  </si>
  <si>
    <t>Endowment Earnings</t>
  </si>
  <si>
    <t>Total Office Expenses</t>
  </si>
  <si>
    <t>Total Conference Expenses</t>
  </si>
  <si>
    <t>Conference Total Revenue</t>
  </si>
  <si>
    <t>Proposed</t>
  </si>
  <si>
    <t>2012 Budget</t>
  </si>
  <si>
    <t>Approved</t>
  </si>
  <si>
    <t>Total Personnel Expense</t>
  </si>
  <si>
    <t>Conference Net Income (Loss)</t>
  </si>
  <si>
    <t>OCWM Support Allocation</t>
  </si>
  <si>
    <t>Camp Income</t>
  </si>
  <si>
    <t>Other Income</t>
  </si>
  <si>
    <t>Total MoVal Revenue</t>
  </si>
  <si>
    <t xml:space="preserve">        Salaries &amp; Wages</t>
  </si>
  <si>
    <t xml:space="preserve">        Payroll Taxes</t>
  </si>
  <si>
    <t xml:space="preserve">        Employee Benefits &amp; Costs</t>
  </si>
  <si>
    <t xml:space="preserve">        Operating Costs</t>
  </si>
  <si>
    <t xml:space="preserve">        Repairs &amp; Maintenance</t>
  </si>
  <si>
    <t xml:space="preserve">        Communication Expense</t>
  </si>
  <si>
    <t xml:space="preserve">        General &amp; Administrative</t>
  </si>
  <si>
    <t>-</t>
  </si>
  <si>
    <t>Operating Income</t>
  </si>
  <si>
    <t>Peace &amp; Justice</t>
  </si>
  <si>
    <t>Congo Partnership</t>
  </si>
  <si>
    <t>Mo Val OCWM Support Allocation</t>
  </si>
  <si>
    <t>Shannondale OCWM Support Allocation</t>
  </si>
  <si>
    <t>CoM Ministry (Implementing)</t>
  </si>
  <si>
    <t>Outreach (Supporting)</t>
  </si>
  <si>
    <t>Jamaica Partnership-MMS Staff Travel Exp</t>
  </si>
  <si>
    <t>Shannondale Expenses</t>
  </si>
  <si>
    <t>Shannondale Revenue</t>
  </si>
  <si>
    <t xml:space="preserve">        Employee Benefits</t>
  </si>
  <si>
    <t xml:space="preserve">        Taxes &amp; Insurance</t>
  </si>
  <si>
    <t xml:space="preserve">        General &amp; Admninistrative</t>
  </si>
  <si>
    <t>Personnel</t>
  </si>
  <si>
    <t xml:space="preserve">     Purchasing Expenses</t>
  </si>
  <si>
    <t>FINANCE AND ADMINISTRATION</t>
  </si>
  <si>
    <t>LOCAL CHURCH MINISTRIES-TOTAL EXPENSES</t>
  </si>
  <si>
    <t>LEADERSHIP DEVELOPMENT-TOTAL EXPENSES</t>
  </si>
  <si>
    <t>WIDER CHURCH MINISTRIES</t>
  </si>
  <si>
    <t>Total Shannondale Revenue</t>
  </si>
  <si>
    <t>2013 Budget</t>
  </si>
  <si>
    <t>Revenue Budget Adjustment</t>
  </si>
  <si>
    <t xml:space="preserve">        Expense Budget Adjustment</t>
  </si>
  <si>
    <t>Expenses eliminated due to Habakkuk reorganization</t>
  </si>
  <si>
    <t>Conference Grand Total Expenses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</si>
</sst>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6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1"/>
      <color indexed="8"/>
      <name val="Arial"/>
      <family val="2"/>
    </font>
    <font>
      <b/>
      <u/>
      <sz val="11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u val="singleAccounting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Calibri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3" fillId="5" borderId="0" applyNumberFormat="0" applyBorder="0" applyAlignment="0" applyProtection="0"/>
  </cellStyleXfs>
  <cellXfs count="115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0" fillId="0" borderId="0" xfId="0" applyFont="1"/>
    <xf numFmtId="42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1" fillId="0" borderId="0" xfId="0" applyFont="1"/>
    <xf numFmtId="0" fontId="12" fillId="0" borderId="0" xfId="0" applyFont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3" fillId="0" borderId="0" xfId="0" applyFont="1"/>
    <xf numFmtId="0" fontId="1" fillId="0" borderId="0" xfId="0" applyFont="1"/>
    <xf numFmtId="0" fontId="2" fillId="0" borderId="0" xfId="0" applyFont="1"/>
    <xf numFmtId="0" fontId="7" fillId="0" borderId="0" xfId="0" applyFont="1"/>
    <xf numFmtId="41" fontId="2" fillId="0" borderId="0" xfId="0" applyNumberFormat="1" applyFont="1"/>
    <xf numFmtId="0" fontId="7" fillId="0" borderId="0" xfId="0" applyFont="1" applyFill="1"/>
    <xf numFmtId="41" fontId="2" fillId="0" borderId="1" xfId="0" applyNumberFormat="1" applyFont="1" applyFill="1" applyBorder="1"/>
    <xf numFmtId="41" fontId="1" fillId="0" borderId="0" xfId="0" applyNumberFormat="1" applyFont="1"/>
    <xf numFmtId="41" fontId="1" fillId="0" borderId="1" xfId="0" applyNumberFormat="1" applyFont="1" applyBorder="1"/>
    <xf numFmtId="41" fontId="2" fillId="0" borderId="1" xfId="0" applyNumberFormat="1" applyFont="1" applyBorder="1"/>
    <xf numFmtId="41" fontId="1" fillId="0" borderId="0" xfId="0" applyNumberFormat="1" applyFont="1" applyBorder="1"/>
    <xf numFmtId="41" fontId="2" fillId="0" borderId="0" xfId="0" applyNumberFormat="1" applyFont="1" applyFill="1"/>
    <xf numFmtId="0" fontId="1" fillId="2" borderId="0" xfId="0" applyFont="1" applyFill="1"/>
    <xf numFmtId="0" fontId="1" fillId="0" borderId="0" xfId="0" applyFont="1" applyFill="1"/>
    <xf numFmtId="0" fontId="1" fillId="0" borderId="0" xfId="0" applyFont="1" applyAlignment="1">
      <alignment horizontal="left"/>
    </xf>
    <xf numFmtId="41" fontId="2" fillId="0" borderId="0" xfId="0" applyNumberFormat="1" applyFont="1" applyBorder="1"/>
    <xf numFmtId="41" fontId="7" fillId="0" borderId="0" xfId="0" applyNumberFormat="1" applyFont="1"/>
    <xf numFmtId="41" fontId="2" fillId="0" borderId="2" xfId="0" applyNumberFormat="1" applyFont="1" applyBorder="1"/>
    <xf numFmtId="41" fontId="7" fillId="0" borderId="0" xfId="0" applyNumberFormat="1" applyFont="1" applyBorder="1"/>
    <xf numFmtId="41" fontId="12" fillId="0" borderId="0" xfId="0" applyNumberFormat="1" applyFont="1"/>
    <xf numFmtId="41" fontId="12" fillId="0" borderId="1" xfId="0" applyNumberFormat="1" applyFont="1" applyBorder="1"/>
    <xf numFmtId="41" fontId="14" fillId="0" borderId="0" xfId="0" applyNumberFormat="1" applyFont="1"/>
    <xf numFmtId="41" fontId="12" fillId="0" borderId="0" xfId="0" applyNumberFormat="1" applyFont="1" applyBorder="1"/>
    <xf numFmtId="41" fontId="12" fillId="2" borderId="0" xfId="0" applyNumberFormat="1" applyFont="1" applyFill="1"/>
    <xf numFmtId="0" fontId="15" fillId="0" borderId="0" xfId="0" applyFont="1" applyBorder="1"/>
    <xf numFmtId="41" fontId="1" fillId="0" borderId="0" xfId="0" applyNumberFormat="1" applyFont="1" applyBorder="1" applyAlignment="1">
      <alignment horizontal="right"/>
    </xf>
    <xf numFmtId="41" fontId="4" fillId="0" borderId="0" xfId="0" applyNumberFormat="1" applyFont="1"/>
    <xf numFmtId="41" fontId="4" fillId="0" borderId="1" xfId="0" applyNumberFormat="1" applyFont="1" applyBorder="1"/>
    <xf numFmtId="0" fontId="4" fillId="2" borderId="0" xfId="0" applyNumberFormat="1" applyFont="1" applyFill="1" applyBorder="1" applyAlignment="1" applyProtection="1"/>
    <xf numFmtId="0" fontId="0" fillId="2" borderId="0" xfId="0" applyFill="1"/>
    <xf numFmtId="0" fontId="16" fillId="2" borderId="0" xfId="0" applyFont="1" applyFill="1"/>
    <xf numFmtId="41" fontId="4" fillId="0" borderId="2" xfId="0" applyNumberFormat="1" applyFont="1" applyBorder="1"/>
    <xf numFmtId="41" fontId="2" fillId="2" borderId="2" xfId="0" applyNumberFormat="1" applyFont="1" applyFill="1" applyBorder="1"/>
    <xf numFmtId="41" fontId="14" fillId="0" borderId="0" xfId="0" applyNumberFormat="1" applyFont="1" applyBorder="1"/>
    <xf numFmtId="41" fontId="17" fillId="0" borderId="0" xfId="0" applyNumberFormat="1" applyFont="1"/>
    <xf numFmtId="0" fontId="1" fillId="3" borderId="0" xfId="0" applyFont="1" applyFill="1"/>
    <xf numFmtId="41" fontId="12" fillId="3" borderId="1" xfId="0" applyNumberFormat="1" applyFont="1" applyFill="1" applyBorder="1"/>
    <xf numFmtId="0" fontId="1" fillId="4" borderId="0" xfId="0" applyFont="1" applyFill="1"/>
    <xf numFmtId="41" fontId="2" fillId="4" borderId="1" xfId="0" applyNumberFormat="1" applyFont="1" applyFill="1" applyBorder="1"/>
    <xf numFmtId="0" fontId="9" fillId="0" borderId="0" xfId="0" applyNumberFormat="1" applyFont="1" applyFill="1" applyBorder="1" applyAlignment="1" applyProtection="1"/>
    <xf numFmtId="41" fontId="4" fillId="0" borderId="0" xfId="0" applyNumberFormat="1" applyFont="1" applyBorder="1"/>
    <xf numFmtId="0" fontId="1" fillId="0" borderId="0" xfId="0" applyNumberFormat="1" applyFont="1" applyFill="1" applyBorder="1" applyAlignment="1" applyProtection="1">
      <alignment horizontal="left" indent="2"/>
    </xf>
    <xf numFmtId="41" fontId="14" fillId="0" borderId="1" xfId="0" applyNumberFormat="1" applyFont="1" applyBorder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8" fillId="0" borderId="0" xfId="0" applyNumberFormat="1" applyFont="1" applyFill="1" applyBorder="1" applyAlignment="1" applyProtection="1"/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indent="2"/>
    </xf>
    <xf numFmtId="0" fontId="2" fillId="0" borderId="0" xfId="0" applyNumberFormat="1" applyFont="1" applyFill="1" applyBorder="1" applyAlignment="1" applyProtection="1">
      <alignment horizontal="left" indent="2"/>
    </xf>
    <xf numFmtId="42" fontId="2" fillId="0" borderId="0" xfId="0" applyNumberFormat="1" applyFont="1" applyFill="1" applyBorder="1" applyAlignment="1" applyProtection="1">
      <alignment horizontal="left" indent="2"/>
    </xf>
    <xf numFmtId="0" fontId="14" fillId="0" borderId="0" xfId="0" applyFont="1" applyAlignment="1">
      <alignment horizontal="left" indent="3"/>
    </xf>
    <xf numFmtId="0" fontId="1" fillId="0" borderId="0" xfId="0" applyNumberFormat="1" applyFont="1" applyFill="1" applyBorder="1" applyAlignment="1" applyProtection="1">
      <alignment horizontal="left" indent="1"/>
    </xf>
    <xf numFmtId="0" fontId="1" fillId="0" borderId="0" xfId="0" applyNumberFormat="1" applyFont="1" applyFill="1" applyBorder="1" applyAlignment="1" applyProtection="1">
      <alignment horizontal="left" indent="3"/>
    </xf>
    <xf numFmtId="0" fontId="7" fillId="0" borderId="0" xfId="0" applyNumberFormat="1" applyFont="1" applyFill="1" applyBorder="1" applyAlignment="1" applyProtection="1">
      <alignment horizontal="left" indent="1"/>
    </xf>
    <xf numFmtId="0" fontId="0" fillId="0" borderId="0" xfId="0" applyFont="1"/>
    <xf numFmtId="0" fontId="12" fillId="0" borderId="0" xfId="0" applyNumberFormat="1" applyFont="1" applyFill="1" applyBorder="1" applyAlignment="1" applyProtection="1">
      <alignment horizontal="left" indent="2"/>
    </xf>
    <xf numFmtId="0" fontId="12" fillId="0" borderId="0" xfId="0" applyNumberFormat="1" applyFont="1" applyFill="1" applyBorder="1" applyAlignment="1" applyProtection="1"/>
    <xf numFmtId="41" fontId="12" fillId="0" borderId="0" xfId="0" applyNumberFormat="1" applyFont="1" applyFill="1"/>
    <xf numFmtId="0" fontId="4" fillId="0" borderId="0" xfId="0" applyNumberFormat="1" applyFont="1" applyFill="1" applyBorder="1" applyAlignment="1" applyProtection="1">
      <alignment horizontal="left" indent="2"/>
    </xf>
    <xf numFmtId="0" fontId="18" fillId="0" borderId="0" xfId="0" applyFont="1"/>
    <xf numFmtId="0" fontId="19" fillId="5" borderId="0" xfId="1" applyFont="1"/>
    <xf numFmtId="0" fontId="18" fillId="0" borderId="0" xfId="0" applyFont="1" applyFill="1"/>
    <xf numFmtId="0" fontId="20" fillId="0" borderId="0" xfId="0" applyFont="1"/>
    <xf numFmtId="0" fontId="21" fillId="0" borderId="0" xfId="0" applyFont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/>
    <xf numFmtId="41" fontId="1" fillId="0" borderId="2" xfId="0" applyNumberFormat="1" applyFont="1" applyBorder="1"/>
    <xf numFmtId="41" fontId="2" fillId="4" borderId="0" xfId="0" applyNumberFormat="1" applyFont="1" applyFill="1" applyBorder="1"/>
    <xf numFmtId="41" fontId="2" fillId="0" borderId="0" xfId="0" applyNumberFormat="1" applyFont="1" applyFill="1" applyBorder="1"/>
    <xf numFmtId="0" fontId="7" fillId="0" borderId="0" xfId="0" applyFont="1" applyFill="1" applyAlignment="1">
      <alignment horizontal="left" indent="2"/>
    </xf>
    <xf numFmtId="0" fontId="2" fillId="0" borderId="0" xfId="0" applyFont="1" applyAlignment="1">
      <alignment horizontal="left" indent="4"/>
    </xf>
    <xf numFmtId="0" fontId="4" fillId="0" borderId="0" xfId="0" applyFont="1"/>
    <xf numFmtId="0" fontId="4" fillId="3" borderId="0" xfId="0" applyFont="1" applyFill="1"/>
    <xf numFmtId="0" fontId="4" fillId="2" borderId="0" xfId="0" applyFont="1" applyFill="1"/>
    <xf numFmtId="0" fontId="2" fillId="0" borderId="0" xfId="0" applyFont="1" applyFill="1" applyAlignment="1">
      <alignment horizontal="left" indent="4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Alignment="1">
      <alignment horizontal="left" indent="2"/>
    </xf>
    <xf numFmtId="0" fontId="14" fillId="0" borderId="0" xfId="0" applyFont="1" applyBorder="1" applyAlignment="1">
      <alignment horizontal="center"/>
    </xf>
    <xf numFmtId="41" fontId="12" fillId="0" borderId="0" xfId="0" applyNumberFormat="1" applyFont="1" applyFill="1" applyBorder="1"/>
    <xf numFmtId="41" fontId="12" fillId="3" borderId="0" xfId="0" applyNumberFormat="1" applyFont="1" applyFill="1" applyBorder="1"/>
    <xf numFmtId="41" fontId="2" fillId="2" borderId="0" xfId="0" applyNumberFormat="1" applyFont="1" applyFill="1" applyBorder="1"/>
    <xf numFmtId="41" fontId="2" fillId="0" borderId="0" xfId="0" applyNumberFormat="1" applyFont="1" applyBorder="1" applyAlignment="1">
      <alignment horizontal="right"/>
    </xf>
    <xf numFmtId="0" fontId="18" fillId="0" borderId="0" xfId="0" applyFont="1" applyBorder="1"/>
    <xf numFmtId="41" fontId="1" fillId="2" borderId="0" xfId="0" applyNumberFormat="1" applyFont="1" applyFill="1" applyBorder="1"/>
    <xf numFmtId="41" fontId="12" fillId="2" borderId="0" xfId="0" applyNumberFormat="1" applyFont="1" applyFill="1" applyBorder="1"/>
    <xf numFmtId="0" fontId="1" fillId="0" borderId="0" xfId="0" applyFont="1" applyFill="1" applyBorder="1"/>
    <xf numFmtId="41" fontId="14" fillId="0" borderId="3" xfId="0" applyNumberFormat="1" applyFont="1" applyBorder="1"/>
    <xf numFmtId="41" fontId="7" fillId="0" borderId="2" xfId="0" applyNumberFormat="1" applyFont="1" applyBorder="1"/>
    <xf numFmtId="41" fontId="2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1" fontId="14" fillId="0" borderId="4" xfId="0" applyNumberFormat="1" applyFont="1" applyBorder="1"/>
    <xf numFmtId="41" fontId="24" fillId="0" borderId="0" xfId="0" applyNumberFormat="1" applyFont="1"/>
    <xf numFmtId="41" fontId="24" fillId="0" borderId="1" xfId="0" applyNumberFormat="1" applyFont="1" applyBorder="1"/>
    <xf numFmtId="41" fontId="24" fillId="2" borderId="0" xfId="0" applyNumberFormat="1" applyFont="1" applyFill="1"/>
    <xf numFmtId="41" fontId="25" fillId="0" borderId="0" xfId="0" applyNumberFormat="1" applyFont="1"/>
    <xf numFmtId="41" fontId="25" fillId="0" borderId="1" xfId="0" applyNumberFormat="1" applyFont="1" applyBorder="1"/>
    <xf numFmtId="41" fontId="25" fillId="2" borderId="0" xfId="0" applyNumberFormat="1" applyFont="1" applyFill="1"/>
    <xf numFmtId="41" fontId="7" fillId="0" borderId="4" xfId="0" applyNumberFormat="1" applyFont="1" applyBorder="1"/>
    <xf numFmtId="0" fontId="0" fillId="0" borderId="0" xfId="0" applyBorder="1"/>
    <xf numFmtId="41" fontId="2" fillId="0" borderId="4" xfId="0" applyNumberFormat="1" applyFont="1" applyBorder="1"/>
    <xf numFmtId="0" fontId="8" fillId="0" borderId="0" xfId="0" applyFont="1" applyAlignment="1">
      <alignment horizontal="left" inden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8"/>
  <sheetViews>
    <sheetView tabSelected="1" zoomScaleNormal="100" workbookViewId="0">
      <pane ySplit="1" topLeftCell="A341" activePane="bottomLeft" state="frozen"/>
      <selection pane="bottomLeft" activeCell="A3" sqref="A3"/>
    </sheetView>
  </sheetViews>
  <sheetFormatPr defaultRowHeight="15"/>
  <cols>
    <col min="1" max="1" width="51.7109375" customWidth="1"/>
    <col min="2" max="2" width="2.140625" customWidth="1"/>
    <col min="3" max="3" width="13" customWidth="1"/>
    <col min="4" max="4" width="2.140625" customWidth="1"/>
    <col min="5" max="5" width="11.85546875" customWidth="1"/>
    <col min="6" max="6" width="2" customWidth="1"/>
    <col min="7" max="7" width="12" customWidth="1"/>
    <col min="8" max="8" width="1.85546875" customWidth="1"/>
    <col min="9" max="9" width="11.28515625" customWidth="1"/>
  </cols>
  <sheetData>
    <row r="1" spans="1:9">
      <c r="A1" s="71"/>
      <c r="B1" s="71"/>
      <c r="C1" s="76" t="s">
        <v>307</v>
      </c>
      <c r="D1" s="91"/>
      <c r="E1" s="76" t="s">
        <v>309</v>
      </c>
      <c r="F1" s="91"/>
      <c r="G1" s="76" t="s">
        <v>0</v>
      </c>
      <c r="H1" s="91"/>
      <c r="I1" s="76" t="s">
        <v>0</v>
      </c>
    </row>
    <row r="2" spans="1:9" ht="15.75">
      <c r="A2" s="71"/>
      <c r="B2" s="35"/>
      <c r="C2" s="103" t="s">
        <v>344</v>
      </c>
      <c r="D2" s="71"/>
      <c r="E2" s="103" t="s">
        <v>308</v>
      </c>
      <c r="F2" s="96"/>
      <c r="G2" s="77">
        <v>2011</v>
      </c>
      <c r="H2" s="96"/>
      <c r="I2" s="77">
        <v>2010</v>
      </c>
    </row>
    <row r="3" spans="1:9">
      <c r="A3" s="56" t="s">
        <v>287</v>
      </c>
      <c r="B3" s="1"/>
      <c r="C3" s="71"/>
      <c r="D3" s="71"/>
      <c r="E3" s="71"/>
      <c r="F3" s="96"/>
      <c r="G3" s="71"/>
      <c r="H3" s="96"/>
      <c r="I3" s="71"/>
    </row>
    <row r="4" spans="1:9" hidden="1">
      <c r="A4" s="1"/>
      <c r="B4" s="1"/>
      <c r="C4" s="71"/>
      <c r="D4" s="71"/>
      <c r="E4" s="71"/>
      <c r="F4" s="96"/>
      <c r="G4" s="71"/>
      <c r="H4" s="96"/>
      <c r="I4" s="71"/>
    </row>
    <row r="5" spans="1:9" hidden="1">
      <c r="A5" s="1" t="s">
        <v>1</v>
      </c>
      <c r="B5" s="2"/>
      <c r="C5" s="30"/>
      <c r="D5" s="30"/>
      <c r="E5" s="30"/>
      <c r="F5" s="33"/>
      <c r="G5" s="30"/>
      <c r="H5" s="33"/>
      <c r="I5" s="30"/>
    </row>
    <row r="6" spans="1:9" hidden="1">
      <c r="A6" s="2" t="s">
        <v>2</v>
      </c>
      <c r="B6" s="2"/>
      <c r="C6" s="30">
        <v>860000</v>
      </c>
      <c r="D6" s="30"/>
      <c r="E6" s="30">
        <v>860000</v>
      </c>
      <c r="F6" s="33"/>
      <c r="G6" s="30">
        <v>747516</v>
      </c>
      <c r="H6" s="33"/>
      <c r="I6" s="30">
        <v>787129</v>
      </c>
    </row>
    <row r="7" spans="1:9" hidden="1">
      <c r="A7" s="2" t="s">
        <v>3</v>
      </c>
      <c r="B7" s="2"/>
      <c r="C7" s="30">
        <v>5000</v>
      </c>
      <c r="D7" s="30"/>
      <c r="E7" s="30"/>
      <c r="F7" s="33"/>
      <c r="G7" s="30">
        <v>7181</v>
      </c>
      <c r="H7" s="33"/>
      <c r="I7" s="30">
        <v>764</v>
      </c>
    </row>
    <row r="8" spans="1:9" hidden="1">
      <c r="A8" s="2" t="s">
        <v>4</v>
      </c>
      <c r="B8" s="2"/>
      <c r="C8" s="30"/>
      <c r="D8" s="30"/>
      <c r="E8" s="30"/>
      <c r="F8" s="33"/>
      <c r="G8" s="30">
        <v>455</v>
      </c>
      <c r="H8" s="33"/>
      <c r="I8" s="30"/>
    </row>
    <row r="9" spans="1:9" hidden="1">
      <c r="A9" s="2" t="s">
        <v>5</v>
      </c>
      <c r="B9" s="2"/>
      <c r="C9" s="30"/>
      <c r="D9" s="30"/>
      <c r="E9" s="30"/>
      <c r="F9" s="33"/>
      <c r="G9" s="30"/>
      <c r="H9" s="33"/>
      <c r="I9" s="30">
        <v>500</v>
      </c>
    </row>
    <row r="10" spans="1:9" hidden="1">
      <c r="A10" s="2" t="s">
        <v>6</v>
      </c>
      <c r="B10" s="1"/>
      <c r="C10" s="31">
        <v>10000</v>
      </c>
      <c r="D10" s="31"/>
      <c r="E10" s="31"/>
      <c r="F10" s="33"/>
      <c r="G10" s="31">
        <v>11737</v>
      </c>
      <c r="H10" s="33"/>
      <c r="I10" s="31">
        <v>13024</v>
      </c>
    </row>
    <row r="11" spans="1:9">
      <c r="A11" s="52" t="s">
        <v>301</v>
      </c>
      <c r="B11" s="1"/>
      <c r="C11" s="81">
        <v>787500</v>
      </c>
      <c r="D11" s="30"/>
      <c r="E11" s="30">
        <f>SUM(C6:C10)</f>
        <v>875000</v>
      </c>
      <c r="F11" s="33"/>
      <c r="G11" s="81">
        <v>732710</v>
      </c>
      <c r="H11" s="33"/>
      <c r="I11" s="30">
        <f>SUM(G6:G10)</f>
        <v>766889</v>
      </c>
    </row>
    <row r="12" spans="1:9" hidden="1">
      <c r="A12" s="52"/>
      <c r="B12" s="1"/>
      <c r="C12" s="105"/>
      <c r="D12" s="30"/>
      <c r="E12" s="30"/>
      <c r="F12" s="33"/>
      <c r="G12" s="105"/>
      <c r="H12" s="33"/>
      <c r="I12" s="30"/>
    </row>
    <row r="13" spans="1:9" hidden="1">
      <c r="A13" s="52" t="s">
        <v>7</v>
      </c>
      <c r="B13" s="2"/>
      <c r="C13" s="105"/>
      <c r="D13" s="30"/>
      <c r="E13" s="30"/>
      <c r="F13" s="33"/>
      <c r="G13" s="105"/>
      <c r="H13" s="33"/>
      <c r="I13" s="30"/>
    </row>
    <row r="14" spans="1:9" hidden="1">
      <c r="A14" s="60" t="s">
        <v>8</v>
      </c>
      <c r="B14" s="2"/>
      <c r="C14" s="105"/>
      <c r="D14" s="30"/>
      <c r="E14" s="30">
        <v>5000</v>
      </c>
      <c r="F14" s="33"/>
      <c r="G14" s="105"/>
      <c r="H14" s="33"/>
      <c r="I14" s="30">
        <v>542</v>
      </c>
    </row>
    <row r="15" spans="1:9" hidden="1">
      <c r="A15" s="60" t="s">
        <v>9</v>
      </c>
      <c r="B15" s="2"/>
      <c r="C15" s="105"/>
      <c r="D15" s="30"/>
      <c r="E15" s="30">
        <v>7000</v>
      </c>
      <c r="F15" s="33"/>
      <c r="G15" s="105"/>
      <c r="H15" s="33"/>
      <c r="I15" s="30">
        <v>5245</v>
      </c>
    </row>
    <row r="16" spans="1:9" hidden="1">
      <c r="A16" s="60" t="s">
        <v>10</v>
      </c>
      <c r="B16" s="2"/>
      <c r="C16" s="105"/>
      <c r="D16" s="30"/>
      <c r="E16" s="30"/>
      <c r="F16" s="33"/>
      <c r="G16" s="105"/>
      <c r="H16" s="33"/>
      <c r="I16" s="30">
        <v>400</v>
      </c>
    </row>
    <row r="17" spans="1:9" hidden="1">
      <c r="A17" s="60" t="s">
        <v>11</v>
      </c>
      <c r="B17" s="1"/>
      <c r="C17" s="105"/>
      <c r="D17" s="31"/>
      <c r="E17" s="31"/>
      <c r="F17" s="33"/>
      <c r="G17" s="105"/>
      <c r="H17" s="33"/>
      <c r="I17" s="31"/>
    </row>
    <row r="18" spans="1:9">
      <c r="A18" s="52" t="s">
        <v>302</v>
      </c>
      <c r="B18" s="1"/>
      <c r="C18" s="105">
        <v>33250</v>
      </c>
      <c r="D18" s="30"/>
      <c r="E18" s="30">
        <f>SUM(E14:E17)</f>
        <v>12000</v>
      </c>
      <c r="F18" s="33"/>
      <c r="G18" s="105">
        <v>24160</v>
      </c>
      <c r="H18" s="33"/>
      <c r="I18" s="30">
        <f>SUM(I14:I17)</f>
        <v>6187</v>
      </c>
    </row>
    <row r="19" spans="1:9" hidden="1">
      <c r="A19" s="52"/>
      <c r="B19" s="1"/>
      <c r="C19" s="105"/>
      <c r="D19" s="30"/>
      <c r="E19" s="30"/>
      <c r="F19" s="33"/>
      <c r="G19" s="105"/>
      <c r="H19" s="33"/>
      <c r="I19" s="30"/>
    </row>
    <row r="20" spans="1:9" hidden="1">
      <c r="A20" s="52" t="s">
        <v>12</v>
      </c>
      <c r="B20" s="2"/>
      <c r="C20" s="105"/>
      <c r="D20" s="30"/>
      <c r="E20" s="30"/>
      <c r="F20" s="33"/>
      <c r="G20" s="105"/>
      <c r="H20" s="33"/>
      <c r="I20" s="30"/>
    </row>
    <row r="21" spans="1:9" hidden="1">
      <c r="A21" s="60" t="s">
        <v>13</v>
      </c>
      <c r="B21" s="2"/>
      <c r="C21" s="105"/>
      <c r="D21" s="30"/>
      <c r="E21" s="30">
        <v>10000</v>
      </c>
      <c r="F21" s="33"/>
      <c r="G21" s="105"/>
      <c r="H21" s="33"/>
      <c r="I21" s="30"/>
    </row>
    <row r="22" spans="1:9" hidden="1">
      <c r="A22" s="60" t="s">
        <v>14</v>
      </c>
      <c r="B22" s="1"/>
      <c r="C22" s="105"/>
      <c r="D22" s="33"/>
      <c r="E22" s="33"/>
      <c r="F22" s="33"/>
      <c r="G22" s="105"/>
      <c r="H22" s="33"/>
      <c r="I22" s="33">
        <v>2095</v>
      </c>
    </row>
    <row r="23" spans="1:9">
      <c r="A23" s="52" t="s">
        <v>303</v>
      </c>
      <c r="B23" s="1"/>
      <c r="C23" s="106">
        <v>20000</v>
      </c>
      <c r="D23" s="33"/>
      <c r="E23" s="31">
        <f>SUM(E21:E22)</f>
        <v>10000</v>
      </c>
      <c r="F23" s="33"/>
      <c r="G23" s="106">
        <v>3193</v>
      </c>
      <c r="H23" s="33"/>
      <c r="I23" s="31">
        <f>SUM(I22)</f>
        <v>2095</v>
      </c>
    </row>
    <row r="24" spans="1:9" hidden="1">
      <c r="A24" s="1"/>
      <c r="B24" s="1"/>
      <c r="C24" s="105"/>
      <c r="D24" s="33"/>
      <c r="E24" s="30"/>
      <c r="F24" s="33"/>
      <c r="G24" s="105"/>
      <c r="H24" s="33"/>
      <c r="I24" s="30"/>
    </row>
    <row r="25" spans="1:9">
      <c r="A25" s="1" t="s">
        <v>306</v>
      </c>
      <c r="B25" s="71"/>
      <c r="C25" s="32">
        <f>SUM(C11+C18+C23)</f>
        <v>840750</v>
      </c>
      <c r="D25" s="44"/>
      <c r="E25" s="32">
        <f>SUM(E11+E18+E23)</f>
        <v>897000</v>
      </c>
      <c r="F25" s="44"/>
      <c r="G25" s="18">
        <f>SUM(G11+G18+G23)</f>
        <v>760063</v>
      </c>
      <c r="H25" s="44"/>
      <c r="I25" s="104">
        <f>SUM(I11+I18+I23)</f>
        <v>775171</v>
      </c>
    </row>
    <row r="26" spans="1:9">
      <c r="A26" s="71"/>
      <c r="B26" s="71"/>
      <c r="C26" s="105"/>
      <c r="D26" s="33"/>
      <c r="E26" s="30"/>
      <c r="F26" s="33"/>
      <c r="G26" s="105"/>
      <c r="H26" s="33"/>
      <c r="I26" s="30"/>
    </row>
    <row r="27" spans="1:9" hidden="1">
      <c r="A27" s="72"/>
      <c r="B27" s="71"/>
      <c r="C27" s="105"/>
      <c r="D27" s="33"/>
      <c r="E27" s="30"/>
      <c r="F27" s="33"/>
      <c r="G27" s="105"/>
      <c r="H27" s="33"/>
      <c r="I27" s="30"/>
    </row>
    <row r="28" spans="1:9">
      <c r="A28" s="11" t="s">
        <v>339</v>
      </c>
      <c r="B28" s="71"/>
      <c r="C28" s="105"/>
      <c r="D28" s="33"/>
      <c r="E28" s="30"/>
      <c r="F28" s="33"/>
      <c r="G28" s="105"/>
      <c r="H28" s="33"/>
      <c r="I28" s="30"/>
    </row>
    <row r="29" spans="1:9">
      <c r="A29" s="71"/>
      <c r="B29" s="1"/>
      <c r="C29" s="105"/>
      <c r="D29" s="33"/>
      <c r="E29" s="30"/>
      <c r="F29" s="33"/>
      <c r="G29" s="105"/>
      <c r="H29" s="33"/>
      <c r="I29" s="30"/>
    </row>
    <row r="30" spans="1:9">
      <c r="A30" s="63" t="s">
        <v>288</v>
      </c>
      <c r="B30" s="1"/>
      <c r="C30" s="105"/>
      <c r="D30" s="33"/>
      <c r="E30" s="30"/>
      <c r="F30" s="33"/>
      <c r="G30" s="105"/>
      <c r="H30" s="33"/>
      <c r="I30" s="30"/>
    </row>
    <row r="31" spans="1:9" hidden="1">
      <c r="A31" s="1"/>
      <c r="B31" s="1"/>
      <c r="C31" s="105"/>
      <c r="D31" s="33"/>
      <c r="E31" s="30"/>
      <c r="F31" s="33"/>
      <c r="G31" s="105"/>
      <c r="H31" s="33"/>
      <c r="I31" s="30"/>
    </row>
    <row r="32" spans="1:9" hidden="1">
      <c r="A32" s="1" t="s">
        <v>248</v>
      </c>
      <c r="B32" s="2"/>
      <c r="C32" s="105"/>
      <c r="D32" s="33"/>
      <c r="E32" s="30"/>
      <c r="F32" s="33"/>
      <c r="G32" s="105"/>
      <c r="H32" s="33"/>
      <c r="I32" s="30"/>
    </row>
    <row r="33" spans="1:12" hidden="1">
      <c r="A33" s="2" t="s">
        <v>15</v>
      </c>
      <c r="B33" s="1"/>
      <c r="C33" s="105"/>
      <c r="D33" s="33"/>
      <c r="E33" s="31">
        <f>SUM(E11*22.5%)</f>
        <v>196875</v>
      </c>
      <c r="F33" s="33"/>
      <c r="G33" s="105"/>
      <c r="H33" s="33"/>
      <c r="I33" s="31">
        <v>168716</v>
      </c>
    </row>
    <row r="34" spans="1:12">
      <c r="A34" s="60" t="s">
        <v>292</v>
      </c>
      <c r="B34" s="1"/>
      <c r="C34" s="108">
        <v>155500</v>
      </c>
      <c r="D34" s="44"/>
      <c r="E34" s="32">
        <f>SUM(E33)</f>
        <v>196875</v>
      </c>
      <c r="F34" s="44"/>
      <c r="G34" s="108">
        <v>161140</v>
      </c>
      <c r="H34" s="44"/>
      <c r="I34" s="32">
        <f>SUM(I33)</f>
        <v>168716</v>
      </c>
    </row>
    <row r="35" spans="1:12" hidden="1">
      <c r="A35" s="1"/>
      <c r="B35" s="1"/>
      <c r="C35" s="105"/>
      <c r="D35" s="33"/>
      <c r="E35" s="30"/>
      <c r="F35" s="33"/>
      <c r="G35" s="105"/>
      <c r="H35" s="33"/>
      <c r="I35" s="30"/>
    </row>
    <row r="36" spans="1:12">
      <c r="A36" s="63" t="s">
        <v>337</v>
      </c>
      <c r="B36" s="1"/>
      <c r="C36" s="105"/>
      <c r="D36" s="33"/>
      <c r="E36" s="30"/>
      <c r="F36" s="33"/>
      <c r="G36" s="108"/>
      <c r="H36" s="33"/>
      <c r="I36" s="30"/>
      <c r="L36" t="s">
        <v>272</v>
      </c>
    </row>
    <row r="37" spans="1:12" hidden="1">
      <c r="A37" s="1" t="s">
        <v>16</v>
      </c>
      <c r="B37" s="2"/>
      <c r="C37" s="105"/>
      <c r="D37" s="33"/>
      <c r="E37" s="30"/>
      <c r="F37" s="33"/>
      <c r="G37" s="105"/>
      <c r="H37" s="33"/>
      <c r="I37" s="30"/>
    </row>
    <row r="38" spans="1:12" hidden="1">
      <c r="A38" s="2" t="s">
        <v>17</v>
      </c>
      <c r="B38" s="2"/>
      <c r="C38" s="105"/>
      <c r="D38" s="33"/>
      <c r="E38" s="30">
        <v>73240</v>
      </c>
      <c r="F38" s="33"/>
      <c r="G38" s="105"/>
      <c r="H38" s="33"/>
      <c r="I38" s="30">
        <v>70747</v>
      </c>
    </row>
    <row r="39" spans="1:12" hidden="1">
      <c r="A39" s="2" t="s">
        <v>18</v>
      </c>
      <c r="B39" s="2"/>
      <c r="C39" s="105"/>
      <c r="D39" s="33"/>
      <c r="E39" s="30">
        <v>129911</v>
      </c>
      <c r="F39" s="33"/>
      <c r="G39" s="105"/>
      <c r="H39" s="33"/>
      <c r="I39" s="30">
        <v>128835</v>
      </c>
    </row>
    <row r="40" spans="1:12" hidden="1">
      <c r="A40" s="2" t="s">
        <v>19</v>
      </c>
      <c r="B40" s="2"/>
      <c r="C40" s="105"/>
      <c r="D40" s="33"/>
      <c r="E40" s="30"/>
      <c r="F40" s="33"/>
      <c r="G40" s="105"/>
      <c r="H40" s="33"/>
      <c r="I40" s="30"/>
    </row>
    <row r="41" spans="1:12" hidden="1">
      <c r="A41" s="2" t="s">
        <v>20</v>
      </c>
      <c r="B41" s="2"/>
      <c r="C41" s="105"/>
      <c r="D41" s="33"/>
      <c r="E41" s="30">
        <v>97004</v>
      </c>
      <c r="F41" s="33"/>
      <c r="G41" s="105"/>
      <c r="H41" s="33"/>
      <c r="I41" s="30">
        <v>93700</v>
      </c>
    </row>
    <row r="42" spans="1:12" hidden="1">
      <c r="A42" s="2" t="s">
        <v>21</v>
      </c>
      <c r="B42" s="1"/>
      <c r="C42" s="105"/>
      <c r="D42" s="33"/>
      <c r="E42" s="31">
        <v>15541</v>
      </c>
      <c r="F42" s="33"/>
      <c r="G42" s="105"/>
      <c r="H42" s="33"/>
      <c r="I42" s="31">
        <v>13003</v>
      </c>
    </row>
    <row r="43" spans="1:12">
      <c r="A43" s="60" t="s">
        <v>291</v>
      </c>
      <c r="B43" s="1"/>
      <c r="C43" s="105">
        <v>317638</v>
      </c>
      <c r="D43" s="33"/>
      <c r="E43" s="30">
        <f>SUM(E38:E42)</f>
        <v>315696</v>
      </c>
      <c r="F43" s="33"/>
      <c r="G43" s="105">
        <v>307970</v>
      </c>
      <c r="H43" s="33"/>
      <c r="I43" s="30">
        <f>SUM(I38:I42)</f>
        <v>306285</v>
      </c>
    </row>
    <row r="44" spans="1:12" hidden="1">
      <c r="A44" s="2" t="s">
        <v>22</v>
      </c>
      <c r="B44" s="2"/>
      <c r="C44" s="105"/>
      <c r="D44" s="33"/>
      <c r="E44" s="30"/>
      <c r="F44" s="33"/>
      <c r="G44" s="105"/>
      <c r="H44" s="33"/>
      <c r="I44" s="30"/>
    </row>
    <row r="45" spans="1:12" hidden="1">
      <c r="A45" s="2" t="s">
        <v>23</v>
      </c>
      <c r="B45" s="1"/>
      <c r="C45" s="105"/>
      <c r="D45" s="33"/>
      <c r="E45" s="31">
        <f>SUM(E41*0.0765)</f>
        <v>7420.8059999999996</v>
      </c>
      <c r="F45" s="33"/>
      <c r="G45" s="105"/>
      <c r="H45" s="33"/>
      <c r="I45" s="31">
        <v>7132</v>
      </c>
    </row>
    <row r="46" spans="1:12">
      <c r="A46" s="60" t="s">
        <v>293</v>
      </c>
      <c r="B46" s="1"/>
      <c r="C46" s="105">
        <v>7569</v>
      </c>
      <c r="D46" s="33"/>
      <c r="E46" s="30">
        <f>SUM(E45)</f>
        <v>7420.8059999999996</v>
      </c>
      <c r="F46" s="33"/>
      <c r="G46" s="105">
        <v>7221</v>
      </c>
      <c r="H46" s="33"/>
      <c r="I46" s="30">
        <f>SUM(I45)</f>
        <v>7132</v>
      </c>
    </row>
    <row r="47" spans="1:12" hidden="1">
      <c r="A47" s="2"/>
      <c r="B47" s="1"/>
      <c r="C47" s="105"/>
      <c r="D47" s="33"/>
      <c r="E47" s="30"/>
      <c r="F47" s="33"/>
      <c r="G47" s="105"/>
      <c r="H47" s="33"/>
      <c r="I47" s="30"/>
    </row>
    <row r="48" spans="1:12" hidden="1">
      <c r="A48" s="2" t="s">
        <v>24</v>
      </c>
      <c r="B48" s="2"/>
      <c r="C48" s="105"/>
      <c r="D48" s="33"/>
      <c r="E48" s="30"/>
      <c r="F48" s="33"/>
      <c r="G48" s="105"/>
      <c r="H48" s="33"/>
      <c r="I48" s="30"/>
    </row>
    <row r="49" spans="1:9" hidden="1">
      <c r="A49" s="2" t="s">
        <v>255</v>
      </c>
      <c r="B49" s="2"/>
      <c r="C49" s="105"/>
      <c r="D49" s="33"/>
      <c r="E49" s="30">
        <v>3048</v>
      </c>
      <c r="F49" s="33"/>
      <c r="G49" s="105"/>
      <c r="H49" s="33"/>
      <c r="I49" s="30">
        <v>2427</v>
      </c>
    </row>
    <row r="50" spans="1:9" hidden="1">
      <c r="A50" s="2" t="s">
        <v>25</v>
      </c>
      <c r="B50" s="2"/>
      <c r="C50" s="105"/>
      <c r="D50" s="33"/>
      <c r="E50" s="30">
        <v>1455</v>
      </c>
      <c r="F50" s="33"/>
      <c r="G50" s="105"/>
      <c r="H50" s="33"/>
      <c r="I50" s="30">
        <v>1518</v>
      </c>
    </row>
    <row r="51" spans="1:9" hidden="1">
      <c r="A51" s="2" t="s">
        <v>256</v>
      </c>
      <c r="B51" s="2"/>
      <c r="C51" s="105"/>
      <c r="D51" s="33"/>
      <c r="E51" s="30">
        <v>64544</v>
      </c>
      <c r="F51" s="33"/>
      <c r="G51" s="105"/>
      <c r="H51" s="33"/>
      <c r="I51" s="30">
        <v>47966</v>
      </c>
    </row>
    <row r="52" spans="1:9" hidden="1">
      <c r="A52" s="2" t="s">
        <v>26</v>
      </c>
      <c r="B52" s="2"/>
      <c r="C52" s="105"/>
      <c r="D52" s="33"/>
      <c r="E52" s="30">
        <v>26042</v>
      </c>
      <c r="F52" s="33"/>
      <c r="G52" s="105"/>
      <c r="H52" s="33"/>
      <c r="I52" s="30">
        <v>24358</v>
      </c>
    </row>
    <row r="53" spans="1:9" hidden="1">
      <c r="A53" s="2" t="s">
        <v>257</v>
      </c>
      <c r="B53" s="2"/>
      <c r="C53" s="105"/>
      <c r="D53" s="33"/>
      <c r="E53" s="30">
        <v>28441</v>
      </c>
      <c r="F53" s="33"/>
      <c r="G53" s="105"/>
      <c r="H53" s="33"/>
      <c r="I53" s="30">
        <v>27297</v>
      </c>
    </row>
    <row r="54" spans="1:9" hidden="1">
      <c r="A54" s="2" t="s">
        <v>27</v>
      </c>
      <c r="B54" s="2"/>
      <c r="C54" s="105"/>
      <c r="D54" s="33"/>
      <c r="E54" s="30">
        <v>13580</v>
      </c>
      <c r="F54" s="33"/>
      <c r="G54" s="105"/>
      <c r="H54" s="33"/>
      <c r="I54" s="30">
        <v>14602</v>
      </c>
    </row>
    <row r="55" spans="1:9" hidden="1">
      <c r="A55" s="2" t="s">
        <v>28</v>
      </c>
      <c r="B55" s="2"/>
      <c r="C55" s="105"/>
      <c r="D55" s="33"/>
      <c r="E55" s="30">
        <v>4000</v>
      </c>
      <c r="F55" s="33"/>
      <c r="G55" s="105"/>
      <c r="H55" s="33"/>
      <c r="I55" s="30">
        <v>3960</v>
      </c>
    </row>
    <row r="56" spans="1:9" hidden="1">
      <c r="A56" s="2" t="s">
        <v>29</v>
      </c>
      <c r="B56" s="2"/>
      <c r="C56" s="105"/>
      <c r="D56" s="33"/>
      <c r="E56" s="30">
        <v>3048</v>
      </c>
      <c r="F56" s="33"/>
      <c r="G56" s="105"/>
      <c r="H56" s="33"/>
      <c r="I56" s="30">
        <v>2690</v>
      </c>
    </row>
    <row r="57" spans="1:9" hidden="1">
      <c r="A57" s="2" t="s">
        <v>30</v>
      </c>
      <c r="B57" s="2"/>
      <c r="C57" s="105"/>
      <c r="D57" s="33"/>
      <c r="E57" s="30">
        <v>1000</v>
      </c>
      <c r="F57" s="33"/>
      <c r="G57" s="105"/>
      <c r="H57" s="33"/>
      <c r="I57" s="30">
        <v>25</v>
      </c>
    </row>
    <row r="58" spans="1:9" hidden="1">
      <c r="A58" s="2" t="s">
        <v>31</v>
      </c>
      <c r="B58" s="1"/>
      <c r="C58" s="105"/>
      <c r="D58" s="33"/>
      <c r="E58" s="33">
        <v>1000</v>
      </c>
      <c r="F58" s="33"/>
      <c r="G58" s="105"/>
      <c r="H58" s="33"/>
      <c r="I58" s="33">
        <v>430</v>
      </c>
    </row>
    <row r="59" spans="1:9">
      <c r="A59" s="60" t="s">
        <v>294</v>
      </c>
      <c r="B59" s="71"/>
      <c r="C59" s="106">
        <v>132944</v>
      </c>
      <c r="D59" s="33"/>
      <c r="E59" s="31">
        <f>SUM(E49:E58)</f>
        <v>146158</v>
      </c>
      <c r="F59" s="33"/>
      <c r="G59" s="106">
        <v>128340</v>
      </c>
      <c r="H59" s="33"/>
      <c r="I59" s="31">
        <f>SUM(I49:I58)</f>
        <v>125273</v>
      </c>
    </row>
    <row r="60" spans="1:9" hidden="1">
      <c r="A60" s="71"/>
      <c r="B60" s="6"/>
      <c r="C60" s="105"/>
      <c r="D60" s="33"/>
      <c r="E60" s="30"/>
      <c r="F60" s="33"/>
      <c r="G60" s="105"/>
      <c r="H60" s="33"/>
      <c r="I60" s="30"/>
    </row>
    <row r="61" spans="1:9">
      <c r="A61" s="62" t="s">
        <v>310</v>
      </c>
      <c r="B61" s="71"/>
      <c r="C61" s="32">
        <f>SUM(C59,C46,C43)</f>
        <v>458151</v>
      </c>
      <c r="D61" s="44"/>
      <c r="E61" s="32">
        <f>SUM(E59,E46,E43)</f>
        <v>469274.80599999998</v>
      </c>
      <c r="F61" s="44"/>
      <c r="G61" s="108">
        <f>SUM(G43:G60)</f>
        <v>443531</v>
      </c>
      <c r="H61" s="44"/>
      <c r="I61" s="32">
        <f>SUM(I59,I46,I43)</f>
        <v>438690</v>
      </c>
    </row>
    <row r="62" spans="1:9" hidden="1">
      <c r="A62" s="71"/>
      <c r="B62" s="6"/>
      <c r="C62" s="105"/>
      <c r="D62" s="33"/>
      <c r="E62" s="30"/>
      <c r="F62" s="33"/>
      <c r="G62" s="105"/>
      <c r="H62" s="33"/>
      <c r="I62" s="30"/>
    </row>
    <row r="63" spans="1:9">
      <c r="A63" s="57" t="s">
        <v>279</v>
      </c>
      <c r="B63" s="71"/>
      <c r="C63" s="105"/>
      <c r="D63" s="33"/>
      <c r="E63" s="30"/>
      <c r="F63" s="33"/>
      <c r="G63" s="105"/>
      <c r="H63" s="33"/>
      <c r="I63" s="30"/>
    </row>
    <row r="64" spans="1:9" hidden="1">
      <c r="A64" s="71" t="s">
        <v>32</v>
      </c>
      <c r="B64" s="2"/>
      <c r="C64" s="105"/>
      <c r="D64" s="33"/>
      <c r="E64" s="30"/>
      <c r="F64" s="33"/>
      <c r="G64" s="105"/>
      <c r="H64" s="33"/>
      <c r="I64" s="30"/>
    </row>
    <row r="65" spans="1:9" hidden="1">
      <c r="A65" s="2" t="s">
        <v>33</v>
      </c>
      <c r="B65" s="2"/>
      <c r="C65" s="105"/>
      <c r="D65" s="33"/>
      <c r="E65" s="30">
        <v>8000</v>
      </c>
      <c r="F65" s="33"/>
      <c r="G65" s="105"/>
      <c r="H65" s="33"/>
      <c r="I65" s="30">
        <v>6518</v>
      </c>
    </row>
    <row r="66" spans="1:9" hidden="1">
      <c r="A66" s="2" t="s">
        <v>34</v>
      </c>
      <c r="B66" s="2"/>
      <c r="C66" s="105"/>
      <c r="D66" s="33"/>
      <c r="E66" s="30">
        <v>15000</v>
      </c>
      <c r="F66" s="33"/>
      <c r="G66" s="105"/>
      <c r="H66" s="33"/>
      <c r="I66" s="30">
        <v>12886</v>
      </c>
    </row>
    <row r="67" spans="1:9" hidden="1">
      <c r="A67" s="2" t="s">
        <v>35</v>
      </c>
      <c r="B67" s="2"/>
      <c r="C67" s="105"/>
      <c r="D67" s="33"/>
      <c r="E67" s="30">
        <v>250</v>
      </c>
      <c r="F67" s="33"/>
      <c r="G67" s="105"/>
      <c r="H67" s="33"/>
      <c r="I67" s="30">
        <v>145</v>
      </c>
    </row>
    <row r="68" spans="1:9" hidden="1">
      <c r="A68" s="2" t="s">
        <v>36</v>
      </c>
      <c r="B68" s="2"/>
      <c r="C68" s="105"/>
      <c r="D68" s="33"/>
      <c r="E68" s="30">
        <v>5000</v>
      </c>
      <c r="F68" s="33"/>
      <c r="G68" s="105"/>
      <c r="H68" s="33"/>
      <c r="I68" s="30">
        <v>2751</v>
      </c>
    </row>
    <row r="69" spans="1:9" hidden="1">
      <c r="A69" s="2" t="s">
        <v>37</v>
      </c>
      <c r="B69" s="2"/>
      <c r="C69" s="105"/>
      <c r="D69" s="33"/>
      <c r="E69" s="30">
        <v>3500</v>
      </c>
      <c r="F69" s="33"/>
      <c r="G69" s="105"/>
      <c r="H69" s="33"/>
      <c r="I69" s="30">
        <v>3519</v>
      </c>
    </row>
    <row r="70" spans="1:9" hidden="1">
      <c r="A70" s="2" t="s">
        <v>38</v>
      </c>
      <c r="B70" s="2"/>
      <c r="C70" s="105"/>
      <c r="D70" s="33"/>
      <c r="E70" s="30">
        <v>4600</v>
      </c>
      <c r="F70" s="33"/>
      <c r="G70" s="105"/>
      <c r="H70" s="33"/>
      <c r="I70" s="30">
        <v>4619</v>
      </c>
    </row>
    <row r="71" spans="1:9" hidden="1">
      <c r="A71" s="2" t="s">
        <v>39</v>
      </c>
      <c r="B71" s="1"/>
      <c r="C71" s="105"/>
      <c r="D71" s="33"/>
      <c r="E71" s="31">
        <v>5000</v>
      </c>
      <c r="F71" s="33"/>
      <c r="G71" s="105"/>
      <c r="H71" s="33"/>
      <c r="I71" s="31">
        <v>1596</v>
      </c>
    </row>
    <row r="72" spans="1:9">
      <c r="A72" s="60" t="s">
        <v>300</v>
      </c>
      <c r="B72" s="1"/>
      <c r="C72" s="105">
        <v>35350</v>
      </c>
      <c r="D72" s="33"/>
      <c r="E72" s="30">
        <f>SUM(E65:E71)</f>
        <v>41350</v>
      </c>
      <c r="F72" s="33"/>
      <c r="G72" s="105">
        <v>28850</v>
      </c>
      <c r="H72" s="33"/>
      <c r="I72" s="30">
        <f>SUM(I65:I71)</f>
        <v>32034</v>
      </c>
    </row>
    <row r="73" spans="1:9" hidden="1">
      <c r="A73" s="60"/>
      <c r="B73" s="1"/>
      <c r="C73" s="105"/>
      <c r="D73" s="33"/>
      <c r="E73" s="30"/>
      <c r="F73" s="33"/>
      <c r="G73" s="105"/>
      <c r="H73" s="33"/>
      <c r="I73" s="30"/>
    </row>
    <row r="74" spans="1:9" hidden="1">
      <c r="A74" s="60" t="s">
        <v>40</v>
      </c>
      <c r="B74" s="2"/>
      <c r="C74" s="105"/>
      <c r="D74" s="33"/>
      <c r="E74" s="30"/>
      <c r="F74" s="33"/>
      <c r="G74" s="105"/>
      <c r="H74" s="33"/>
      <c r="I74" s="30"/>
    </row>
    <row r="75" spans="1:9" hidden="1">
      <c r="A75" s="60" t="s">
        <v>41</v>
      </c>
      <c r="B75" s="2"/>
      <c r="C75" s="105"/>
      <c r="D75" s="33"/>
      <c r="E75" s="30">
        <v>9500</v>
      </c>
      <c r="F75" s="33"/>
      <c r="G75" s="105"/>
      <c r="H75" s="33"/>
      <c r="I75" s="30">
        <v>9685</v>
      </c>
    </row>
    <row r="76" spans="1:9" hidden="1">
      <c r="A76" s="60" t="s">
        <v>42</v>
      </c>
      <c r="B76" s="2"/>
      <c r="C76" s="105"/>
      <c r="D76" s="33"/>
      <c r="E76" s="30">
        <v>1500</v>
      </c>
      <c r="F76" s="33"/>
      <c r="G76" s="105"/>
      <c r="H76" s="33"/>
      <c r="I76" s="30">
        <v>363</v>
      </c>
    </row>
    <row r="77" spans="1:9" hidden="1">
      <c r="A77" s="60" t="s">
        <v>43</v>
      </c>
      <c r="B77" s="2"/>
      <c r="C77" s="105"/>
      <c r="D77" s="33"/>
      <c r="E77" s="30">
        <v>3000</v>
      </c>
      <c r="F77" s="33"/>
      <c r="G77" s="105"/>
      <c r="H77" s="33"/>
      <c r="I77" s="30">
        <v>3004</v>
      </c>
    </row>
    <row r="78" spans="1:9" hidden="1">
      <c r="A78" s="60" t="s">
        <v>44</v>
      </c>
      <c r="B78" s="1"/>
      <c r="C78" s="105"/>
      <c r="D78" s="33"/>
      <c r="E78" s="31">
        <v>500</v>
      </c>
      <c r="F78" s="33"/>
      <c r="G78" s="105"/>
      <c r="H78" s="33"/>
      <c r="I78" s="31"/>
    </row>
    <row r="79" spans="1:9">
      <c r="A79" s="60" t="s">
        <v>295</v>
      </c>
      <c r="B79" s="1"/>
      <c r="C79" s="105">
        <v>13700</v>
      </c>
      <c r="D79" s="33"/>
      <c r="E79" s="30">
        <f>SUM(E75:E78)</f>
        <v>14500</v>
      </c>
      <c r="F79" s="33"/>
      <c r="G79" s="105">
        <v>11752</v>
      </c>
      <c r="H79" s="33"/>
      <c r="I79" s="30">
        <f>SUM(I75:I78)</f>
        <v>13052</v>
      </c>
    </row>
    <row r="80" spans="1:9" hidden="1">
      <c r="A80" s="60"/>
      <c r="B80" s="1"/>
      <c r="C80" s="105"/>
      <c r="D80" s="33"/>
      <c r="E80" s="30"/>
      <c r="F80" s="33"/>
      <c r="G80" s="105"/>
      <c r="H80" s="33"/>
      <c r="I80" s="30"/>
    </row>
    <row r="81" spans="1:9" hidden="1">
      <c r="A81" s="60" t="s">
        <v>45</v>
      </c>
      <c r="B81" s="2"/>
      <c r="C81" s="105"/>
      <c r="D81" s="33"/>
      <c r="E81" s="30"/>
      <c r="F81" s="33"/>
      <c r="G81" s="105"/>
      <c r="H81" s="33"/>
      <c r="I81" s="30"/>
    </row>
    <row r="82" spans="1:9" hidden="1">
      <c r="A82" s="60" t="s">
        <v>259</v>
      </c>
      <c r="B82" s="1"/>
      <c r="C82" s="105"/>
      <c r="D82" s="33"/>
      <c r="E82" s="31">
        <v>12300</v>
      </c>
      <c r="F82" s="33"/>
      <c r="G82" s="105"/>
      <c r="H82" s="33"/>
      <c r="I82" s="31">
        <v>24863</v>
      </c>
    </row>
    <row r="83" spans="1:9">
      <c r="A83" s="60" t="s">
        <v>296</v>
      </c>
      <c r="B83" s="1"/>
      <c r="C83" s="105">
        <v>12915</v>
      </c>
      <c r="D83" s="33"/>
      <c r="E83" s="30">
        <f>SUM(E82)</f>
        <v>12300</v>
      </c>
      <c r="F83" s="33"/>
      <c r="G83" s="105">
        <v>15216</v>
      </c>
      <c r="H83" s="33"/>
      <c r="I83" s="30">
        <f>SUM(I82)</f>
        <v>24863</v>
      </c>
    </row>
    <row r="84" spans="1:9" hidden="1">
      <c r="A84" s="60"/>
      <c r="B84" s="1"/>
      <c r="C84" s="105"/>
      <c r="D84" s="33"/>
      <c r="E84" s="30"/>
      <c r="F84" s="33"/>
      <c r="G84" s="105"/>
      <c r="H84" s="33"/>
      <c r="I84" s="30"/>
    </row>
    <row r="85" spans="1:9" hidden="1">
      <c r="A85" s="60" t="s">
        <v>46</v>
      </c>
      <c r="B85" s="2"/>
      <c r="C85" s="105"/>
      <c r="D85" s="33"/>
      <c r="E85" s="30"/>
      <c r="F85" s="33"/>
      <c r="G85" s="105"/>
      <c r="H85" s="33"/>
      <c r="I85" s="30"/>
    </row>
    <row r="86" spans="1:9" hidden="1">
      <c r="A86" s="60" t="s">
        <v>47</v>
      </c>
      <c r="B86" s="1"/>
      <c r="C86" s="105"/>
      <c r="D86" s="33"/>
      <c r="E86" s="31">
        <v>4400</v>
      </c>
      <c r="F86" s="33"/>
      <c r="G86" s="105"/>
      <c r="H86" s="33"/>
      <c r="I86" s="31">
        <v>4148</v>
      </c>
    </row>
    <row r="87" spans="1:9">
      <c r="A87" s="60" t="s">
        <v>297</v>
      </c>
      <c r="B87" s="1"/>
      <c r="C87" s="105">
        <v>4900</v>
      </c>
      <c r="D87" s="33"/>
      <c r="E87" s="30">
        <f>SUM(E86)</f>
        <v>4400</v>
      </c>
      <c r="F87" s="33"/>
      <c r="G87" s="105">
        <v>4340</v>
      </c>
      <c r="H87" s="33"/>
      <c r="I87" s="30">
        <f>SUM(I86)</f>
        <v>4148</v>
      </c>
    </row>
    <row r="88" spans="1:9" hidden="1">
      <c r="A88" s="60" t="s">
        <v>48</v>
      </c>
      <c r="B88" s="2"/>
      <c r="C88" s="105"/>
      <c r="D88" s="33"/>
      <c r="E88" s="30"/>
      <c r="F88" s="33"/>
      <c r="G88" s="105"/>
      <c r="H88" s="33"/>
      <c r="I88" s="30"/>
    </row>
    <row r="89" spans="1:9" hidden="1">
      <c r="A89" s="60" t="s">
        <v>49</v>
      </c>
      <c r="B89" s="2"/>
      <c r="C89" s="105"/>
      <c r="D89" s="33"/>
      <c r="E89" s="33">
        <v>16000</v>
      </c>
      <c r="F89" s="33"/>
      <c r="G89" s="105"/>
      <c r="H89" s="33"/>
      <c r="I89" s="33">
        <v>15000</v>
      </c>
    </row>
    <row r="90" spans="1:9" hidden="1">
      <c r="A90" s="60" t="s">
        <v>50</v>
      </c>
      <c r="B90" s="1"/>
      <c r="C90" s="105"/>
      <c r="D90" s="33"/>
      <c r="E90" s="33">
        <v>5000</v>
      </c>
      <c r="F90" s="33"/>
      <c r="G90" s="105"/>
      <c r="H90" s="33"/>
      <c r="I90" s="33">
        <v>5084</v>
      </c>
    </row>
    <row r="91" spans="1:9">
      <c r="A91" s="60" t="s">
        <v>298</v>
      </c>
      <c r="B91" s="1"/>
      <c r="C91" s="105">
        <v>17000</v>
      </c>
      <c r="D91" s="33"/>
      <c r="E91" s="33">
        <f>SUM(E89:E90)</f>
        <v>21000</v>
      </c>
      <c r="F91" s="33"/>
      <c r="G91" s="105">
        <v>20354</v>
      </c>
      <c r="H91" s="33"/>
      <c r="I91" s="33">
        <f>SUM(I89:I90)</f>
        <v>20084</v>
      </c>
    </row>
    <row r="92" spans="1:9" hidden="1">
      <c r="A92" s="60"/>
      <c r="B92" s="1"/>
      <c r="C92" s="105"/>
      <c r="D92" s="33"/>
      <c r="E92" s="30"/>
      <c r="F92" s="33"/>
      <c r="G92" s="105"/>
      <c r="H92" s="33"/>
      <c r="I92" s="30"/>
    </row>
    <row r="93" spans="1:9" hidden="1">
      <c r="A93" s="60" t="s">
        <v>51</v>
      </c>
      <c r="B93" s="2"/>
      <c r="C93" s="105"/>
      <c r="D93" s="33"/>
      <c r="E93" s="30"/>
      <c r="F93" s="33"/>
      <c r="G93" s="105"/>
      <c r="H93" s="33"/>
      <c r="I93" s="30"/>
    </row>
    <row r="94" spans="1:9" hidden="1">
      <c r="A94" s="60" t="s">
        <v>52</v>
      </c>
      <c r="B94" s="4"/>
      <c r="C94" s="105"/>
      <c r="D94" s="33"/>
      <c r="E94" s="30">
        <v>8750</v>
      </c>
      <c r="F94" s="33"/>
      <c r="G94" s="105"/>
      <c r="H94" s="33"/>
      <c r="I94" s="30">
        <v>8043</v>
      </c>
    </row>
    <row r="95" spans="1:9" hidden="1">
      <c r="A95" s="61" t="s">
        <v>53</v>
      </c>
      <c r="B95" s="1"/>
      <c r="C95" s="105"/>
      <c r="D95" s="33"/>
      <c r="E95" s="33">
        <v>325</v>
      </c>
      <c r="F95" s="33"/>
      <c r="G95" s="105"/>
      <c r="H95" s="33"/>
      <c r="I95" s="33">
        <v>297</v>
      </c>
    </row>
    <row r="96" spans="1:9">
      <c r="A96" s="60" t="s">
        <v>299</v>
      </c>
      <c r="B96" s="1"/>
      <c r="C96" s="105">
        <v>9075</v>
      </c>
      <c r="D96" s="33"/>
      <c r="E96" s="33">
        <f>SUM(E94:E95)</f>
        <v>9075</v>
      </c>
      <c r="F96" s="33"/>
      <c r="G96" s="105">
        <v>8651</v>
      </c>
      <c r="H96" s="33"/>
      <c r="I96" s="33">
        <f>SUM(I94:I95)</f>
        <v>8340</v>
      </c>
    </row>
    <row r="97" spans="1:9" hidden="1">
      <c r="A97" s="1"/>
      <c r="B97" s="1"/>
      <c r="C97" s="105"/>
      <c r="D97" s="33"/>
      <c r="E97" s="30"/>
      <c r="F97" s="33"/>
      <c r="G97" s="105"/>
      <c r="H97" s="33"/>
      <c r="I97" s="30"/>
    </row>
    <row r="98" spans="1:9" hidden="1">
      <c r="A98" s="1" t="s">
        <v>54</v>
      </c>
      <c r="B98" s="2"/>
      <c r="C98" s="105"/>
      <c r="D98" s="33"/>
      <c r="E98" s="30"/>
      <c r="F98" s="33"/>
      <c r="G98" s="105"/>
      <c r="H98" s="33"/>
      <c r="I98" s="30"/>
    </row>
    <row r="99" spans="1:9" hidden="1">
      <c r="A99" s="2" t="s">
        <v>55</v>
      </c>
      <c r="B99" s="2"/>
      <c r="C99" s="105"/>
      <c r="D99" s="33"/>
      <c r="E99" s="30">
        <v>450</v>
      </c>
      <c r="F99" s="33"/>
      <c r="G99" s="105"/>
      <c r="H99" s="33"/>
      <c r="I99" s="30">
        <v>317</v>
      </c>
    </row>
    <row r="100" spans="1:9" hidden="1">
      <c r="A100" s="2" t="s">
        <v>56</v>
      </c>
      <c r="B100" s="2"/>
      <c r="C100" s="105"/>
      <c r="D100" s="33"/>
      <c r="E100" s="30">
        <v>5000</v>
      </c>
      <c r="F100" s="33"/>
      <c r="G100" s="105"/>
      <c r="H100" s="33"/>
      <c r="I100" s="30">
        <v>2518</v>
      </c>
    </row>
    <row r="101" spans="1:9" hidden="1">
      <c r="A101" s="2" t="s">
        <v>57</v>
      </c>
      <c r="B101" s="2"/>
      <c r="C101" s="105"/>
      <c r="D101" s="33"/>
      <c r="E101" s="30">
        <v>350</v>
      </c>
      <c r="F101" s="33"/>
      <c r="G101" s="105"/>
      <c r="H101" s="33"/>
      <c r="I101" s="30">
        <v>150</v>
      </c>
    </row>
    <row r="102" spans="1:9" hidden="1">
      <c r="A102" s="2" t="s">
        <v>58</v>
      </c>
      <c r="B102" s="2"/>
      <c r="C102" s="105"/>
      <c r="D102" s="33"/>
      <c r="E102" s="30">
        <v>3200</v>
      </c>
      <c r="F102" s="33"/>
      <c r="G102" s="105"/>
      <c r="H102" s="33"/>
      <c r="I102" s="30">
        <v>2140</v>
      </c>
    </row>
    <row r="103" spans="1:9" hidden="1">
      <c r="A103" s="2" t="s">
        <v>59</v>
      </c>
      <c r="B103" s="2"/>
      <c r="C103" s="105"/>
      <c r="D103" s="33"/>
      <c r="E103" s="30">
        <v>150</v>
      </c>
      <c r="F103" s="33"/>
      <c r="G103" s="105"/>
      <c r="H103" s="33"/>
      <c r="I103" s="30"/>
    </row>
    <row r="104" spans="1:9" hidden="1">
      <c r="A104" s="2" t="s">
        <v>60</v>
      </c>
      <c r="B104" s="2"/>
      <c r="C104" s="105"/>
      <c r="D104" s="33"/>
      <c r="E104" s="30">
        <v>2800</v>
      </c>
      <c r="F104" s="33"/>
      <c r="G104" s="105"/>
      <c r="H104" s="33"/>
      <c r="I104" s="30">
        <v>2512</v>
      </c>
    </row>
    <row r="105" spans="1:9" hidden="1">
      <c r="A105" s="2" t="s">
        <v>61</v>
      </c>
      <c r="B105" s="2"/>
      <c r="C105" s="105"/>
      <c r="D105" s="33"/>
      <c r="E105" s="30">
        <v>0</v>
      </c>
      <c r="F105" s="33"/>
      <c r="G105" s="105"/>
      <c r="H105" s="33"/>
      <c r="I105" s="30"/>
    </row>
    <row r="106" spans="1:9" hidden="1">
      <c r="A106" s="2" t="s">
        <v>62</v>
      </c>
      <c r="B106" s="1"/>
      <c r="C106" s="105"/>
      <c r="D106" s="33"/>
      <c r="E106" s="33">
        <v>5000</v>
      </c>
      <c r="F106" s="33"/>
      <c r="G106" s="105"/>
      <c r="H106" s="33"/>
      <c r="I106" s="33"/>
    </row>
    <row r="107" spans="1:9">
      <c r="A107" s="2" t="s">
        <v>338</v>
      </c>
      <c r="B107" s="1"/>
      <c r="C107" s="106">
        <v>14600</v>
      </c>
      <c r="D107" s="33"/>
      <c r="E107" s="31">
        <f>SUM(E99:E106)</f>
        <v>16950</v>
      </c>
      <c r="F107" s="33"/>
      <c r="G107" s="106">
        <v>10400</v>
      </c>
      <c r="H107" s="33"/>
      <c r="I107" s="31">
        <f>SUM(I99:I106)</f>
        <v>7637</v>
      </c>
    </row>
    <row r="108" spans="1:9">
      <c r="A108" s="64" t="s">
        <v>304</v>
      </c>
      <c r="B108" s="5"/>
      <c r="C108" s="32">
        <f>SUM(C72+C79+C83+C87+C91+C96+C107)</f>
        <v>107540</v>
      </c>
      <c r="D108" s="44"/>
      <c r="E108" s="32">
        <f>SUM(E72+E79+E83+E87+E91+E96+E107)</f>
        <v>119575</v>
      </c>
      <c r="F108" s="44"/>
      <c r="G108" s="108">
        <f>SUM(G72:G107)</f>
        <v>99563</v>
      </c>
      <c r="H108" s="44"/>
      <c r="I108" s="32">
        <f>SUM(I72+I79+I83+I87+I91+I96+I107)</f>
        <v>110158</v>
      </c>
    </row>
    <row r="109" spans="1:9" hidden="1">
      <c r="A109" s="5"/>
      <c r="B109" s="1"/>
      <c r="C109" s="105"/>
      <c r="D109" s="33"/>
      <c r="E109" s="30"/>
      <c r="F109" s="33"/>
      <c r="G109" s="105"/>
      <c r="H109" s="33"/>
      <c r="I109" s="30"/>
    </row>
    <row r="110" spans="1:9" hidden="1">
      <c r="A110" s="1" t="s">
        <v>63</v>
      </c>
      <c r="B110" s="2"/>
      <c r="C110" s="105"/>
      <c r="D110" s="33"/>
      <c r="E110" s="30"/>
      <c r="F110" s="33"/>
      <c r="G110" s="105"/>
      <c r="H110" s="33"/>
      <c r="I110" s="30"/>
    </row>
    <row r="111" spans="1:9" hidden="1">
      <c r="A111" s="2" t="s">
        <v>64</v>
      </c>
      <c r="B111" s="2"/>
      <c r="C111" s="105"/>
      <c r="D111" s="33"/>
      <c r="E111" s="30">
        <v>2000</v>
      </c>
      <c r="F111" s="33"/>
      <c r="G111" s="105"/>
      <c r="H111" s="33"/>
      <c r="I111" s="30">
        <v>1588</v>
      </c>
    </row>
    <row r="112" spans="1:9" hidden="1">
      <c r="A112" s="2" t="s">
        <v>65</v>
      </c>
      <c r="B112" s="2"/>
      <c r="C112" s="105"/>
      <c r="D112" s="33"/>
      <c r="E112" s="30">
        <v>450</v>
      </c>
      <c r="F112" s="33"/>
      <c r="G112" s="105"/>
      <c r="H112" s="33"/>
      <c r="I112" s="30">
        <v>179</v>
      </c>
    </row>
    <row r="113" spans="1:9" hidden="1">
      <c r="A113" s="2" t="s">
        <v>66</v>
      </c>
      <c r="B113" s="2"/>
      <c r="C113" s="105"/>
      <c r="D113" s="33"/>
      <c r="E113" s="30">
        <v>300</v>
      </c>
      <c r="F113" s="33"/>
      <c r="G113" s="105"/>
      <c r="H113" s="33"/>
      <c r="I113" s="30">
        <v>275</v>
      </c>
    </row>
    <row r="114" spans="1:9" hidden="1">
      <c r="A114" s="2" t="s">
        <v>67</v>
      </c>
      <c r="B114" s="2"/>
      <c r="C114" s="105"/>
      <c r="D114" s="33"/>
      <c r="E114" s="30">
        <v>1200</v>
      </c>
      <c r="F114" s="33"/>
      <c r="G114" s="105"/>
      <c r="H114" s="33"/>
      <c r="I114" s="30">
        <v>1218</v>
      </c>
    </row>
    <row r="115" spans="1:9" hidden="1">
      <c r="A115" s="2" t="s">
        <v>68</v>
      </c>
      <c r="B115" s="2"/>
      <c r="C115" s="105"/>
      <c r="D115" s="33"/>
      <c r="E115" s="30">
        <v>2500</v>
      </c>
      <c r="F115" s="33"/>
      <c r="G115" s="105"/>
      <c r="H115" s="33"/>
      <c r="I115" s="30">
        <v>2459</v>
      </c>
    </row>
    <row r="116" spans="1:9" hidden="1">
      <c r="A116" s="2" t="s">
        <v>69</v>
      </c>
      <c r="B116" s="2"/>
      <c r="C116" s="105"/>
      <c r="D116" s="33"/>
      <c r="E116" s="30">
        <v>150</v>
      </c>
      <c r="F116" s="33"/>
      <c r="G116" s="105"/>
      <c r="H116" s="33"/>
      <c r="I116" s="30">
        <v>69</v>
      </c>
    </row>
    <row r="117" spans="1:9" hidden="1">
      <c r="A117" s="2" t="s">
        <v>70</v>
      </c>
      <c r="B117" s="5"/>
      <c r="C117" s="105"/>
      <c r="D117" s="33"/>
      <c r="E117" s="31">
        <v>3300</v>
      </c>
      <c r="F117" s="33"/>
      <c r="G117" s="105"/>
      <c r="H117" s="33"/>
      <c r="I117" s="31">
        <v>4100</v>
      </c>
    </row>
    <row r="118" spans="1:9">
      <c r="A118" s="63" t="s">
        <v>280</v>
      </c>
      <c r="B118" s="5"/>
      <c r="C118" s="108">
        <v>6200</v>
      </c>
      <c r="D118" s="44"/>
      <c r="E118" s="32">
        <v>9900</v>
      </c>
      <c r="F118" s="44"/>
      <c r="G118" s="108">
        <v>6659</v>
      </c>
      <c r="H118" s="44"/>
      <c r="I118" s="32">
        <f>SUM(I111:I117)</f>
        <v>9888</v>
      </c>
    </row>
    <row r="119" spans="1:9" hidden="1">
      <c r="A119" s="5"/>
      <c r="B119" s="71"/>
      <c r="C119" s="108"/>
      <c r="D119" s="33"/>
      <c r="E119" s="30"/>
      <c r="F119" s="33"/>
      <c r="G119" s="108"/>
      <c r="H119" s="33"/>
      <c r="I119" s="30"/>
    </row>
    <row r="120" spans="1:9" hidden="1">
      <c r="A120" s="71"/>
      <c r="B120" s="6"/>
      <c r="C120" s="108"/>
      <c r="D120" s="33"/>
      <c r="E120" s="30"/>
      <c r="F120" s="33"/>
      <c r="G120" s="108"/>
      <c r="H120" s="33"/>
      <c r="I120" s="30"/>
    </row>
    <row r="121" spans="1:9" hidden="1">
      <c r="A121" s="6" t="s">
        <v>71</v>
      </c>
      <c r="B121" s="7"/>
      <c r="C121" s="108"/>
      <c r="D121" s="33"/>
      <c r="E121" s="30"/>
      <c r="F121" s="33"/>
      <c r="G121" s="108"/>
      <c r="H121" s="33"/>
      <c r="I121" s="30"/>
    </row>
    <row r="122" spans="1:9" hidden="1">
      <c r="A122" s="7" t="s">
        <v>72</v>
      </c>
      <c r="B122" s="2"/>
      <c r="C122" s="108"/>
      <c r="D122" s="33"/>
      <c r="E122" s="30">
        <v>3000</v>
      </c>
      <c r="F122" s="33"/>
      <c r="G122" s="108"/>
      <c r="H122" s="33"/>
      <c r="I122" s="30">
        <v>277</v>
      </c>
    </row>
    <row r="123" spans="1:9" hidden="1">
      <c r="A123" s="2" t="s">
        <v>73</v>
      </c>
      <c r="B123" s="2"/>
      <c r="C123" s="108"/>
      <c r="D123" s="33"/>
      <c r="E123" s="30">
        <v>15000</v>
      </c>
      <c r="F123" s="33"/>
      <c r="G123" s="108"/>
      <c r="H123" s="33"/>
      <c r="I123" s="30">
        <v>15000</v>
      </c>
    </row>
    <row r="124" spans="1:9" hidden="1">
      <c r="A124" s="2" t="s">
        <v>74</v>
      </c>
      <c r="B124" s="2"/>
      <c r="C124" s="108"/>
      <c r="D124" s="33"/>
      <c r="E124" s="30">
        <v>2080</v>
      </c>
      <c r="F124" s="33"/>
      <c r="G124" s="108"/>
      <c r="H124" s="33"/>
      <c r="I124" s="30">
        <v>2080</v>
      </c>
    </row>
    <row r="125" spans="1:9" hidden="1">
      <c r="A125" s="2" t="s">
        <v>75</v>
      </c>
      <c r="B125" s="8"/>
      <c r="C125" s="108"/>
      <c r="D125" s="33"/>
      <c r="E125" s="30">
        <v>1700</v>
      </c>
      <c r="F125" s="33"/>
      <c r="G125" s="108"/>
      <c r="H125" s="33"/>
      <c r="I125" s="30">
        <v>1581</v>
      </c>
    </row>
    <row r="126" spans="1:9" hidden="1">
      <c r="A126" s="8" t="s">
        <v>76</v>
      </c>
      <c r="B126" s="2"/>
      <c r="C126" s="108"/>
      <c r="D126" s="33"/>
      <c r="E126" s="30">
        <v>1900</v>
      </c>
      <c r="F126" s="33"/>
      <c r="G126" s="108"/>
      <c r="H126" s="33"/>
      <c r="I126" s="30">
        <v>1872</v>
      </c>
    </row>
    <row r="127" spans="1:9" hidden="1">
      <c r="A127" s="2" t="s">
        <v>77</v>
      </c>
      <c r="B127" s="8"/>
      <c r="C127" s="108"/>
      <c r="D127" s="33"/>
      <c r="E127" s="30">
        <v>1984</v>
      </c>
      <c r="F127" s="33"/>
      <c r="G127" s="108"/>
      <c r="H127" s="33"/>
      <c r="I127" s="30">
        <v>1981</v>
      </c>
    </row>
    <row r="128" spans="1:9" hidden="1">
      <c r="A128" s="8" t="s">
        <v>247</v>
      </c>
      <c r="B128" s="8"/>
      <c r="C128" s="108"/>
      <c r="D128" s="33"/>
      <c r="E128" s="30">
        <v>0</v>
      </c>
      <c r="F128" s="33"/>
      <c r="G128" s="108"/>
      <c r="H128" s="33"/>
      <c r="I128" s="30"/>
    </row>
    <row r="129" spans="1:9" hidden="1">
      <c r="A129" s="39" t="s">
        <v>260</v>
      </c>
      <c r="B129" s="71"/>
      <c r="C129" s="108"/>
      <c r="D129" s="33"/>
      <c r="E129" s="33">
        <v>0</v>
      </c>
      <c r="F129" s="33"/>
      <c r="G129" s="108"/>
      <c r="H129" s="33"/>
      <c r="I129" s="33">
        <v>-565</v>
      </c>
    </row>
    <row r="130" spans="1:9">
      <c r="A130" s="65" t="s">
        <v>281</v>
      </c>
      <c r="B130" s="9"/>
      <c r="C130" s="109">
        <v>39664</v>
      </c>
      <c r="D130" s="44"/>
      <c r="E130" s="53">
        <f>SUM(E122:E129)</f>
        <v>25664</v>
      </c>
      <c r="F130" s="44"/>
      <c r="G130" s="109">
        <v>24907</v>
      </c>
      <c r="H130" s="44"/>
      <c r="I130" s="53">
        <f>SUM(I122:I129)</f>
        <v>22226</v>
      </c>
    </row>
    <row r="131" spans="1:9" hidden="1">
      <c r="A131" s="9"/>
      <c r="B131" s="10"/>
      <c r="C131" s="105"/>
      <c r="D131" s="33"/>
      <c r="E131" s="30"/>
      <c r="F131" s="33"/>
      <c r="G131" s="108"/>
      <c r="H131" s="33"/>
      <c r="I131" s="30"/>
    </row>
    <row r="132" spans="1:9" hidden="1">
      <c r="A132" s="9"/>
      <c r="B132" s="71"/>
      <c r="C132" s="105"/>
      <c r="D132" s="44"/>
      <c r="E132" s="32"/>
      <c r="F132" s="44"/>
      <c r="G132" s="108"/>
      <c r="H132" s="44"/>
      <c r="I132" s="32"/>
    </row>
    <row r="133" spans="1:9" hidden="1">
      <c r="A133" s="71"/>
      <c r="B133" s="1"/>
      <c r="C133" s="105"/>
      <c r="D133" s="33"/>
      <c r="E133" s="30"/>
      <c r="F133" s="33"/>
      <c r="G133" s="108"/>
      <c r="H133" s="33"/>
      <c r="I133" s="30"/>
    </row>
    <row r="134" spans="1:9">
      <c r="A134" s="1" t="s">
        <v>305</v>
      </c>
      <c r="B134" s="2"/>
      <c r="C134" s="32">
        <f>SUM(C34+C61+C108+C118+C130)</f>
        <v>767055</v>
      </c>
      <c r="D134" s="44"/>
      <c r="E134" s="32">
        <f>SUM(E34+E61+E108+E118+E130)</f>
        <v>821288.80599999998</v>
      </c>
      <c r="F134" s="44"/>
      <c r="G134" s="32">
        <f>SUM(G34+G61+G108+G118+G130+G132)</f>
        <v>735800</v>
      </c>
      <c r="H134" s="44"/>
      <c r="I134" s="32">
        <f>SUM(I34+I61+I108+I118+I130+I132)</f>
        <v>749678</v>
      </c>
    </row>
    <row r="135" spans="1:9">
      <c r="A135" s="2"/>
      <c r="B135" s="1"/>
      <c r="C135" s="105"/>
      <c r="D135" s="33"/>
      <c r="E135" s="30"/>
      <c r="F135" s="33"/>
      <c r="G135" s="105"/>
      <c r="H135" s="33"/>
      <c r="I135" s="30"/>
    </row>
    <row r="136" spans="1:9">
      <c r="A136" s="1" t="s">
        <v>311</v>
      </c>
      <c r="B136" s="71"/>
      <c r="C136" s="32">
        <f>C25-C134</f>
        <v>73695</v>
      </c>
      <c r="D136" s="44"/>
      <c r="E136" s="32">
        <f>E25-E134</f>
        <v>75711.194000000018</v>
      </c>
      <c r="F136" s="44"/>
      <c r="G136" s="32">
        <f>G25-G134</f>
        <v>24263</v>
      </c>
      <c r="H136" s="44"/>
      <c r="I136" s="32">
        <f>I25-I134</f>
        <v>25493</v>
      </c>
    </row>
    <row r="137" spans="1:9">
      <c r="A137" s="71"/>
      <c r="B137" s="71"/>
      <c r="C137" s="105"/>
      <c r="D137" s="33"/>
      <c r="E137" s="30"/>
      <c r="F137" s="33"/>
      <c r="G137" s="105"/>
      <c r="H137" s="33"/>
      <c r="I137" s="30"/>
    </row>
    <row r="138" spans="1:9" hidden="1">
      <c r="A138" s="71"/>
      <c r="B138" s="71"/>
      <c r="C138" s="105"/>
      <c r="D138" s="33"/>
      <c r="E138" s="30"/>
      <c r="F138" s="33"/>
      <c r="G138" s="105"/>
      <c r="H138" s="33"/>
      <c r="I138" s="30"/>
    </row>
    <row r="139" spans="1:9" hidden="1">
      <c r="A139" s="71"/>
      <c r="B139" s="71"/>
      <c r="C139" s="105"/>
      <c r="D139" s="33"/>
      <c r="E139" s="30"/>
      <c r="F139" s="33"/>
      <c r="G139" s="105"/>
      <c r="H139" s="33"/>
      <c r="I139" s="30"/>
    </row>
    <row r="140" spans="1:9" hidden="1">
      <c r="A140" s="11" t="s">
        <v>245</v>
      </c>
      <c r="B140" s="8"/>
      <c r="C140" s="105"/>
      <c r="D140" s="33"/>
      <c r="E140" s="30"/>
      <c r="F140" s="33"/>
      <c r="G140" s="105"/>
      <c r="H140" s="33"/>
      <c r="I140" s="30"/>
    </row>
    <row r="141" spans="1:9" hidden="1">
      <c r="A141" s="8" t="s">
        <v>237</v>
      </c>
      <c r="B141" s="8"/>
      <c r="C141" s="105"/>
      <c r="D141" s="33"/>
      <c r="E141" s="30"/>
      <c r="F141" s="33"/>
      <c r="G141" s="105"/>
      <c r="H141" s="33"/>
      <c r="I141" s="30">
        <v>300</v>
      </c>
    </row>
    <row r="142" spans="1:9" hidden="1">
      <c r="A142" s="8" t="s">
        <v>238</v>
      </c>
      <c r="B142" s="8"/>
      <c r="C142" s="105"/>
      <c r="D142" s="33"/>
      <c r="E142" s="30"/>
      <c r="F142" s="33"/>
      <c r="G142" s="105"/>
      <c r="H142" s="33"/>
      <c r="I142" s="30">
        <v>500</v>
      </c>
    </row>
    <row r="143" spans="1:9" hidden="1">
      <c r="A143" s="8" t="s">
        <v>239</v>
      </c>
      <c r="B143" s="8"/>
      <c r="C143" s="105"/>
      <c r="D143" s="33"/>
      <c r="E143" s="30"/>
      <c r="F143" s="33"/>
      <c r="G143" s="105"/>
      <c r="H143" s="33"/>
      <c r="I143" s="30">
        <v>400</v>
      </c>
    </row>
    <row r="144" spans="1:9" hidden="1">
      <c r="A144" s="8" t="s">
        <v>240</v>
      </c>
      <c r="B144" s="8"/>
      <c r="C144" s="105"/>
      <c r="D144" s="33"/>
      <c r="E144" s="30"/>
      <c r="F144" s="33"/>
      <c r="G144" s="105"/>
      <c r="H144" s="33"/>
      <c r="I144" s="30">
        <v>500</v>
      </c>
    </row>
    <row r="145" spans="1:9" hidden="1">
      <c r="A145" s="8" t="s">
        <v>241</v>
      </c>
      <c r="B145" s="8"/>
      <c r="C145" s="105"/>
      <c r="D145" s="33"/>
      <c r="E145" s="30"/>
      <c r="F145" s="33"/>
      <c r="G145" s="105"/>
      <c r="H145" s="33"/>
      <c r="I145" s="30"/>
    </row>
    <row r="146" spans="1:9" hidden="1">
      <c r="A146" s="8" t="s">
        <v>250</v>
      </c>
      <c r="B146" s="8"/>
      <c r="C146" s="105"/>
      <c r="D146" s="33"/>
      <c r="E146" s="30">
        <v>1000</v>
      </c>
      <c r="F146" s="33"/>
      <c r="G146" s="105"/>
      <c r="H146" s="33"/>
      <c r="I146" s="30">
        <v>0</v>
      </c>
    </row>
    <row r="147" spans="1:9" hidden="1">
      <c r="A147" s="8" t="s">
        <v>249</v>
      </c>
      <c r="B147" s="8"/>
      <c r="C147" s="105"/>
      <c r="D147" s="33"/>
      <c r="E147" s="30">
        <v>500</v>
      </c>
      <c r="F147" s="33"/>
      <c r="G147" s="105"/>
      <c r="H147" s="33"/>
      <c r="I147" s="30"/>
    </row>
    <row r="148" spans="1:9" hidden="1">
      <c r="A148" s="8" t="s">
        <v>251</v>
      </c>
      <c r="B148" s="8"/>
      <c r="C148" s="105"/>
      <c r="D148" s="33"/>
      <c r="E148" s="30">
        <v>500</v>
      </c>
      <c r="F148" s="33"/>
      <c r="G148" s="105"/>
      <c r="H148" s="33"/>
      <c r="I148" s="30"/>
    </row>
    <row r="149" spans="1:9" hidden="1">
      <c r="A149" s="8" t="s">
        <v>252</v>
      </c>
      <c r="B149" s="8"/>
      <c r="C149" s="105"/>
      <c r="D149" s="33"/>
      <c r="E149" s="30">
        <v>500</v>
      </c>
      <c r="F149" s="33"/>
      <c r="G149" s="105"/>
      <c r="H149" s="33"/>
      <c r="I149" s="30"/>
    </row>
    <row r="150" spans="1:9" hidden="1">
      <c r="A150" s="8" t="s">
        <v>253</v>
      </c>
      <c r="B150" s="8"/>
      <c r="C150" s="105"/>
      <c r="D150" s="33"/>
      <c r="E150" s="31">
        <v>500</v>
      </c>
      <c r="F150" s="33"/>
      <c r="G150" s="105"/>
      <c r="H150" s="33"/>
      <c r="I150" s="31"/>
    </row>
    <row r="151" spans="1:9">
      <c r="A151" s="50" t="s">
        <v>340</v>
      </c>
      <c r="B151" s="9"/>
      <c r="C151" s="108">
        <v>2000</v>
      </c>
      <c r="D151" s="44"/>
      <c r="E151" s="32">
        <f>SUM(E141:E150)</f>
        <v>3000</v>
      </c>
      <c r="F151" s="44"/>
      <c r="G151" s="108">
        <v>0</v>
      </c>
      <c r="H151" s="44"/>
      <c r="I151" s="32">
        <f>SUM(I141:I150)</f>
        <v>1700</v>
      </c>
    </row>
    <row r="152" spans="1:9">
      <c r="A152" s="71"/>
      <c r="B152" s="71"/>
      <c r="C152" s="108"/>
      <c r="D152" s="33"/>
      <c r="E152" s="30"/>
      <c r="F152" s="33"/>
      <c r="G152" s="105"/>
      <c r="H152" s="33"/>
      <c r="I152" s="30"/>
    </row>
    <row r="153" spans="1:9" hidden="1">
      <c r="A153" s="30"/>
      <c r="B153" s="30"/>
      <c r="C153" s="108"/>
      <c r="D153" s="33"/>
      <c r="E153" s="30"/>
      <c r="F153" s="33"/>
      <c r="G153" s="105"/>
      <c r="H153" s="33"/>
      <c r="I153" s="30"/>
    </row>
    <row r="154" spans="1:9" ht="19.5" hidden="1">
      <c r="A154" s="45" t="s">
        <v>246</v>
      </c>
      <c r="B154" s="30"/>
      <c r="C154" s="108"/>
      <c r="D154" s="33"/>
      <c r="E154" s="30"/>
      <c r="F154" s="33"/>
      <c r="G154" s="105"/>
      <c r="H154" s="33"/>
      <c r="I154" s="30"/>
    </row>
    <row r="155" spans="1:9" s="40" customFormat="1" hidden="1">
      <c r="A155" s="30" t="s">
        <v>242</v>
      </c>
      <c r="B155" s="30"/>
      <c r="C155" s="110"/>
      <c r="D155" s="33"/>
      <c r="E155" s="30">
        <v>250</v>
      </c>
      <c r="F155" s="33"/>
      <c r="G155" s="107"/>
      <c r="H155" s="98"/>
      <c r="I155" s="34">
        <v>77</v>
      </c>
    </row>
    <row r="156" spans="1:9" hidden="1">
      <c r="A156" s="30" t="s">
        <v>243</v>
      </c>
      <c r="B156" s="30"/>
      <c r="C156" s="108"/>
      <c r="D156" s="33"/>
      <c r="E156" s="30"/>
      <c r="F156" s="33"/>
      <c r="G156" s="105"/>
      <c r="H156" s="33"/>
      <c r="I156" s="30">
        <v>227</v>
      </c>
    </row>
    <row r="157" spans="1:9" hidden="1">
      <c r="A157" s="30" t="s">
        <v>275</v>
      </c>
      <c r="B157" s="30"/>
      <c r="C157" s="108"/>
      <c r="D157" s="33"/>
      <c r="E157" s="30">
        <v>1000</v>
      </c>
      <c r="F157" s="33"/>
      <c r="G157" s="105"/>
      <c r="H157" s="33"/>
      <c r="I157" s="30">
        <v>0</v>
      </c>
    </row>
    <row r="158" spans="1:9" hidden="1">
      <c r="A158" s="30" t="s">
        <v>244</v>
      </c>
      <c r="B158" s="30"/>
      <c r="C158" s="108"/>
      <c r="D158" s="33"/>
      <c r="E158" s="30"/>
      <c r="F158" s="33"/>
      <c r="G158" s="105"/>
      <c r="H158" s="33"/>
      <c r="I158" s="30"/>
    </row>
    <row r="159" spans="1:9" hidden="1">
      <c r="A159" s="8" t="s">
        <v>276</v>
      </c>
      <c r="B159" s="9"/>
      <c r="C159" s="108"/>
      <c r="D159" s="33"/>
      <c r="E159" s="31"/>
      <c r="F159" s="33"/>
      <c r="G159" s="105"/>
      <c r="H159" s="33"/>
      <c r="I159" s="31">
        <v>0</v>
      </c>
    </row>
    <row r="160" spans="1:9">
      <c r="A160" s="11" t="s">
        <v>341</v>
      </c>
      <c r="B160" s="71"/>
      <c r="C160" s="108">
        <v>1250</v>
      </c>
      <c r="D160" s="44"/>
      <c r="E160" s="44">
        <f>SUM(E155:E159)</f>
        <v>1250</v>
      </c>
      <c r="F160" s="44"/>
      <c r="G160" s="108">
        <v>144</v>
      </c>
      <c r="H160" s="44"/>
      <c r="I160" s="32">
        <f>SUM(I155:I159)</f>
        <v>304</v>
      </c>
    </row>
    <row r="161" spans="1:11">
      <c r="A161" s="71"/>
      <c r="B161" s="71"/>
      <c r="C161" s="105"/>
      <c r="D161" s="33"/>
      <c r="E161" s="33"/>
      <c r="F161" s="33"/>
      <c r="G161" s="105"/>
      <c r="H161" s="33"/>
      <c r="I161" s="30"/>
    </row>
    <row r="162" spans="1:11" hidden="1">
      <c r="A162" s="71"/>
      <c r="B162" s="11"/>
      <c r="C162" s="105"/>
      <c r="D162" s="33"/>
      <c r="E162" s="30"/>
      <c r="F162" s="33"/>
      <c r="G162" s="105"/>
      <c r="H162" s="33"/>
      <c r="I162" s="30"/>
    </row>
    <row r="163" spans="1:11">
      <c r="A163" s="11" t="s">
        <v>342</v>
      </c>
      <c r="B163" s="71"/>
      <c r="C163" s="105"/>
      <c r="D163" s="33"/>
      <c r="E163" s="30"/>
      <c r="F163" s="33"/>
      <c r="G163" s="105"/>
      <c r="H163" s="33"/>
      <c r="I163" s="30"/>
    </row>
    <row r="164" spans="1:11">
      <c r="A164" s="59" t="s">
        <v>325</v>
      </c>
      <c r="B164" s="2"/>
      <c r="C164" s="105">
        <v>500</v>
      </c>
      <c r="D164" s="33"/>
      <c r="E164" s="30">
        <v>0</v>
      </c>
      <c r="F164" s="33"/>
      <c r="G164" s="105">
        <v>0</v>
      </c>
      <c r="H164" s="33"/>
      <c r="I164" s="30">
        <v>0</v>
      </c>
    </row>
    <row r="165" spans="1:11">
      <c r="A165" s="60" t="s">
        <v>331</v>
      </c>
      <c r="B165" s="2"/>
      <c r="C165" s="105">
        <v>500</v>
      </c>
      <c r="D165" s="33"/>
      <c r="E165" s="30">
        <v>500</v>
      </c>
      <c r="F165" s="33"/>
      <c r="G165" s="105">
        <v>0</v>
      </c>
      <c r="H165" s="33"/>
      <c r="I165" s="30">
        <v>500</v>
      </c>
    </row>
    <row r="166" spans="1:11">
      <c r="A166" s="60" t="s">
        <v>326</v>
      </c>
      <c r="B166" s="8"/>
      <c r="C166" s="105">
        <v>500</v>
      </c>
      <c r="D166" s="33"/>
      <c r="E166" s="30">
        <v>500</v>
      </c>
      <c r="F166" s="33"/>
      <c r="G166" s="105">
        <v>0</v>
      </c>
      <c r="H166" s="33"/>
      <c r="I166" s="30">
        <v>500</v>
      </c>
    </row>
    <row r="167" spans="1:11">
      <c r="A167" s="67" t="s">
        <v>327</v>
      </c>
      <c r="B167" s="68"/>
      <c r="C167" s="105">
        <v>58000</v>
      </c>
      <c r="D167" s="92"/>
      <c r="E167" s="69">
        <v>60000</v>
      </c>
      <c r="F167" s="92"/>
      <c r="G167" s="105">
        <v>77098</v>
      </c>
      <c r="H167" s="92"/>
      <c r="I167" s="69">
        <v>62031</v>
      </c>
      <c r="K167" s="66"/>
    </row>
    <row r="168" spans="1:11">
      <c r="A168" s="70" t="s">
        <v>328</v>
      </c>
      <c r="B168" s="73"/>
      <c r="C168" s="105">
        <v>47000</v>
      </c>
      <c r="D168" s="92"/>
      <c r="E168" s="69">
        <v>49577</v>
      </c>
      <c r="F168" s="92"/>
      <c r="G168" s="105">
        <v>54309</v>
      </c>
      <c r="H168" s="92"/>
      <c r="I168" s="69">
        <v>24244</v>
      </c>
    </row>
    <row r="169" spans="1:11">
      <c r="A169" s="59" t="s">
        <v>329</v>
      </c>
      <c r="B169" s="71"/>
      <c r="C169" s="105">
        <v>1500</v>
      </c>
      <c r="D169" s="33"/>
      <c r="E169" s="30">
        <v>2500</v>
      </c>
      <c r="F169" s="33"/>
      <c r="G169" s="105">
        <v>772</v>
      </c>
      <c r="H169" s="33"/>
      <c r="I169" s="30">
        <v>0</v>
      </c>
    </row>
    <row r="170" spans="1:11">
      <c r="A170" s="59" t="s">
        <v>330</v>
      </c>
      <c r="B170" s="74"/>
      <c r="C170" s="106">
        <v>0</v>
      </c>
      <c r="D170" s="33"/>
      <c r="E170" s="31">
        <v>15000</v>
      </c>
      <c r="F170" s="33"/>
      <c r="G170" s="106">
        <v>15000</v>
      </c>
      <c r="H170" s="33"/>
      <c r="I170" s="31">
        <v>0</v>
      </c>
    </row>
    <row r="171" spans="1:11">
      <c r="A171" s="58" t="s">
        <v>289</v>
      </c>
      <c r="B171" s="75"/>
      <c r="C171" s="32">
        <f>SUM(C165:C170)</f>
        <v>107500</v>
      </c>
      <c r="D171" s="44"/>
      <c r="E171" s="32">
        <f>SUM(E165:E170)</f>
        <v>128077</v>
      </c>
      <c r="F171" s="44"/>
      <c r="G171" s="32">
        <f>SUM(G165:G170)</f>
        <v>147179</v>
      </c>
      <c r="H171" s="44"/>
      <c r="I171" s="32">
        <f>SUM(I165:I170)</f>
        <v>87275</v>
      </c>
    </row>
    <row r="172" spans="1:11" hidden="1">
      <c r="A172" s="75"/>
      <c r="B172" s="71"/>
      <c r="C172" s="105"/>
      <c r="D172" s="33"/>
      <c r="E172" s="30"/>
      <c r="F172" s="33"/>
      <c r="G172" s="105"/>
      <c r="H172" s="33"/>
      <c r="I172" s="30"/>
    </row>
    <row r="173" spans="1:11">
      <c r="A173" s="75"/>
      <c r="B173" s="71"/>
      <c r="C173" s="105"/>
      <c r="D173" s="33"/>
      <c r="E173" s="30"/>
      <c r="F173" s="33"/>
      <c r="G173" s="105"/>
      <c r="H173" s="33"/>
      <c r="I173" s="30"/>
    </row>
    <row r="174" spans="1:11">
      <c r="A174" s="90" t="s">
        <v>347</v>
      </c>
      <c r="B174" s="71"/>
      <c r="C174" s="105">
        <v>0</v>
      </c>
      <c r="D174" s="33"/>
      <c r="E174" s="30">
        <v>0</v>
      </c>
      <c r="F174" s="33"/>
      <c r="G174" s="105">
        <v>0</v>
      </c>
      <c r="H174" s="33"/>
      <c r="I174" s="18">
        <v>27107</v>
      </c>
    </row>
    <row r="175" spans="1:11">
      <c r="A175" s="12" t="s">
        <v>348</v>
      </c>
      <c r="B175" s="71"/>
      <c r="C175" s="19">
        <f>SUM(C134+C151+C160+C171)</f>
        <v>877805</v>
      </c>
      <c r="D175" s="26"/>
      <c r="E175" s="19">
        <f>SUM(E134+E151+E160+E171)</f>
        <v>953615.80599999998</v>
      </c>
      <c r="F175" s="21"/>
      <c r="G175" s="19">
        <f>SUM(G134+G151+G160+G171)</f>
        <v>883123</v>
      </c>
      <c r="H175" s="21"/>
      <c r="I175" s="19">
        <f>SUM(I134+I151+I160+I171+I174)</f>
        <v>866064</v>
      </c>
    </row>
    <row r="176" spans="1:11" ht="15.75" thickBot="1">
      <c r="A176" s="78" t="s">
        <v>271</v>
      </c>
      <c r="B176" s="71"/>
      <c r="C176" s="100">
        <f>SUM(C25-C175)</f>
        <v>-37055</v>
      </c>
      <c r="D176" s="44"/>
      <c r="E176" s="100">
        <f>SUM(E25-E175)</f>
        <v>-56615.805999999982</v>
      </c>
      <c r="F176" s="44"/>
      <c r="G176" s="100">
        <f>SUM(G25-G175)</f>
        <v>-123060</v>
      </c>
      <c r="H176" s="44"/>
      <c r="I176" s="100">
        <f>SUM(I25-I175)</f>
        <v>-90893</v>
      </c>
    </row>
    <row r="177" spans="1:9" ht="15.75" thickTop="1">
      <c r="C177" s="105"/>
    </row>
    <row r="178" spans="1:9">
      <c r="A178" s="114" t="s">
        <v>283</v>
      </c>
      <c r="B178" s="12"/>
      <c r="C178" s="105"/>
      <c r="D178" s="33"/>
      <c r="E178" s="30"/>
      <c r="F178" s="33"/>
      <c r="G178" s="105"/>
      <c r="H178" s="33"/>
      <c r="I178" s="30"/>
    </row>
    <row r="179" spans="1:9" hidden="1">
      <c r="A179" s="12" t="s">
        <v>78</v>
      </c>
      <c r="B179" s="14"/>
      <c r="C179" s="105"/>
      <c r="D179" s="33"/>
      <c r="E179" s="30"/>
      <c r="F179" s="33"/>
      <c r="G179" s="105"/>
      <c r="H179" s="33"/>
      <c r="I179" s="30"/>
    </row>
    <row r="180" spans="1:9" hidden="1">
      <c r="A180" s="14" t="s">
        <v>79</v>
      </c>
      <c r="B180" s="12"/>
      <c r="C180" s="105"/>
      <c r="D180" s="33"/>
      <c r="E180" s="30">
        <v>152750</v>
      </c>
      <c r="F180" s="33"/>
      <c r="G180" s="105"/>
      <c r="H180" s="33"/>
      <c r="I180" s="30">
        <v>143177</v>
      </c>
    </row>
    <row r="181" spans="1:9" hidden="1">
      <c r="A181" s="12" t="s">
        <v>80</v>
      </c>
      <c r="B181" s="12"/>
      <c r="C181" s="105"/>
      <c r="D181" s="33"/>
      <c r="E181" s="30">
        <v>7500</v>
      </c>
      <c r="F181" s="33"/>
      <c r="G181" s="105"/>
      <c r="H181" s="33"/>
      <c r="I181" s="30">
        <v>6319</v>
      </c>
    </row>
    <row r="182" spans="1:9" hidden="1">
      <c r="A182" s="12" t="s">
        <v>81</v>
      </c>
      <c r="B182" s="14"/>
      <c r="C182" s="105"/>
      <c r="D182" s="33"/>
      <c r="E182" s="30">
        <v>20000</v>
      </c>
      <c r="F182" s="33"/>
      <c r="G182" s="105"/>
      <c r="H182" s="33"/>
      <c r="I182" s="30">
        <v>7277</v>
      </c>
    </row>
    <row r="183" spans="1:9" hidden="1">
      <c r="A183" s="14" t="s">
        <v>82</v>
      </c>
      <c r="B183" s="12"/>
      <c r="C183" s="105"/>
      <c r="D183" s="33"/>
      <c r="E183" s="30">
        <v>7500</v>
      </c>
      <c r="F183" s="33"/>
      <c r="G183" s="105"/>
      <c r="H183" s="33"/>
      <c r="I183" s="30"/>
    </row>
    <row r="184" spans="1:9" hidden="1">
      <c r="A184" s="12" t="s">
        <v>83</v>
      </c>
      <c r="B184" s="12"/>
      <c r="C184" s="105"/>
      <c r="D184" s="33"/>
      <c r="E184" s="30">
        <v>24000</v>
      </c>
      <c r="F184" s="33"/>
      <c r="G184" s="105"/>
      <c r="H184" s="33"/>
      <c r="I184" s="30">
        <v>18921</v>
      </c>
    </row>
    <row r="185" spans="1:9" hidden="1">
      <c r="A185" s="12" t="s">
        <v>84</v>
      </c>
      <c r="B185" s="12"/>
      <c r="C185" s="105"/>
      <c r="D185" s="33"/>
      <c r="E185" s="30">
        <v>24000</v>
      </c>
      <c r="F185" s="33"/>
      <c r="G185" s="105"/>
      <c r="H185" s="33"/>
      <c r="I185" s="30">
        <v>25545</v>
      </c>
    </row>
    <row r="186" spans="1:9" hidden="1">
      <c r="A186" s="12" t="s">
        <v>85</v>
      </c>
      <c r="B186" s="14"/>
      <c r="C186" s="105"/>
      <c r="D186" s="33"/>
      <c r="E186" s="30">
        <v>1500</v>
      </c>
      <c r="F186" s="33"/>
      <c r="G186" s="105"/>
      <c r="H186" s="33"/>
      <c r="I186" s="30">
        <v>1761</v>
      </c>
    </row>
    <row r="187" spans="1:9" hidden="1">
      <c r="A187" s="14" t="s">
        <v>86</v>
      </c>
      <c r="B187" s="12"/>
      <c r="C187" s="105"/>
      <c r="D187" s="33"/>
      <c r="E187" s="30"/>
      <c r="F187" s="33"/>
      <c r="G187" s="105"/>
      <c r="H187" s="33"/>
      <c r="I187" s="30"/>
    </row>
    <row r="188" spans="1:9" hidden="1">
      <c r="A188" s="12" t="s">
        <v>87</v>
      </c>
      <c r="B188" s="12"/>
      <c r="C188" s="105"/>
      <c r="D188" s="33"/>
      <c r="E188" s="30">
        <v>1000</v>
      </c>
      <c r="F188" s="33"/>
      <c r="G188" s="105"/>
      <c r="H188" s="33"/>
      <c r="I188" s="30">
        <v>185</v>
      </c>
    </row>
    <row r="189" spans="1:9" hidden="1">
      <c r="A189" s="12" t="s">
        <v>88</v>
      </c>
      <c r="B189" s="12"/>
      <c r="C189" s="105"/>
      <c r="D189" s="33"/>
      <c r="E189" s="30">
        <v>6000</v>
      </c>
      <c r="F189" s="33"/>
      <c r="G189" s="105"/>
      <c r="H189" s="33"/>
      <c r="I189" s="30">
        <v>7258</v>
      </c>
    </row>
    <row r="190" spans="1:9" hidden="1">
      <c r="A190" s="12" t="s">
        <v>89</v>
      </c>
      <c r="B190" s="12"/>
      <c r="C190" s="105"/>
      <c r="D190" s="33"/>
      <c r="E190" s="30">
        <v>28000</v>
      </c>
      <c r="F190" s="33"/>
      <c r="G190" s="105"/>
      <c r="H190" s="33"/>
      <c r="I190" s="30">
        <v>37005</v>
      </c>
    </row>
    <row r="191" spans="1:9" hidden="1">
      <c r="A191" s="12" t="s">
        <v>90</v>
      </c>
      <c r="B191" s="12"/>
      <c r="C191" s="105"/>
      <c r="D191" s="33"/>
      <c r="E191" s="30">
        <v>5000</v>
      </c>
      <c r="F191" s="33"/>
      <c r="G191" s="105"/>
      <c r="H191" s="33"/>
      <c r="I191" s="30">
        <v>3764</v>
      </c>
    </row>
    <row r="192" spans="1:9" hidden="1">
      <c r="A192" s="12" t="s">
        <v>91</v>
      </c>
      <c r="B192" s="14"/>
      <c r="C192" s="105"/>
      <c r="D192" s="33"/>
      <c r="E192" s="30">
        <v>1200</v>
      </c>
      <c r="F192" s="33"/>
      <c r="G192" s="105"/>
      <c r="H192" s="33"/>
      <c r="I192" s="30">
        <v>925</v>
      </c>
    </row>
    <row r="193" spans="1:9" hidden="1">
      <c r="A193" s="14" t="s">
        <v>92</v>
      </c>
      <c r="B193" s="14"/>
      <c r="C193" s="105"/>
      <c r="D193" s="33"/>
      <c r="E193" s="30">
        <v>4500</v>
      </c>
      <c r="F193" s="33"/>
      <c r="G193" s="105"/>
      <c r="H193" s="33"/>
      <c r="I193" s="30">
        <v>4306</v>
      </c>
    </row>
    <row r="194" spans="1:9" hidden="1">
      <c r="A194" s="14" t="s">
        <v>93</v>
      </c>
      <c r="B194" s="12"/>
      <c r="C194" s="105"/>
      <c r="D194" s="33"/>
      <c r="E194" s="30">
        <v>1500</v>
      </c>
      <c r="F194" s="33"/>
      <c r="G194" s="105"/>
      <c r="H194" s="33"/>
      <c r="I194" s="30">
        <v>828</v>
      </c>
    </row>
    <row r="195" spans="1:9" hidden="1">
      <c r="A195" s="12" t="s">
        <v>94</v>
      </c>
      <c r="B195" s="16"/>
      <c r="C195" s="105"/>
      <c r="D195" s="33"/>
      <c r="E195" s="30">
        <v>0</v>
      </c>
      <c r="F195" s="33"/>
      <c r="G195" s="105"/>
      <c r="H195" s="33"/>
      <c r="I195" s="30">
        <v>5559</v>
      </c>
    </row>
    <row r="196" spans="1:9" hidden="1">
      <c r="A196" s="16" t="s">
        <v>95</v>
      </c>
      <c r="B196" s="12"/>
      <c r="C196" s="105"/>
      <c r="D196" s="33"/>
      <c r="E196" s="31">
        <v>10125</v>
      </c>
      <c r="F196" s="33"/>
      <c r="G196" s="105"/>
      <c r="H196" s="33"/>
      <c r="I196" s="31">
        <v>150</v>
      </c>
    </row>
    <row r="197" spans="1:9">
      <c r="A197" s="82" t="s">
        <v>285</v>
      </c>
      <c r="B197" s="12"/>
      <c r="C197" s="105"/>
      <c r="D197" s="33"/>
      <c r="E197" s="33"/>
      <c r="F197" s="33"/>
      <c r="G197" s="105"/>
      <c r="H197" s="33"/>
      <c r="I197" s="33"/>
    </row>
    <row r="198" spans="1:9">
      <c r="A198" s="83" t="s">
        <v>313</v>
      </c>
      <c r="B198" s="12"/>
      <c r="C198" s="105">
        <v>305950</v>
      </c>
      <c r="D198" s="33"/>
      <c r="E198" s="30">
        <f>SUM(E180:E196)</f>
        <v>294575</v>
      </c>
      <c r="F198" s="33"/>
      <c r="G198" s="105">
        <v>255450</v>
      </c>
      <c r="H198" s="33"/>
      <c r="I198" s="30">
        <f>SUM(I180:I196)</f>
        <v>262980</v>
      </c>
    </row>
    <row r="199" spans="1:9" hidden="1">
      <c r="A199" s="13"/>
      <c r="B199" s="12"/>
      <c r="C199" s="105"/>
      <c r="D199" s="33"/>
      <c r="E199" s="30"/>
      <c r="F199" s="33"/>
      <c r="G199" s="105"/>
      <c r="H199" s="33"/>
      <c r="I199" s="30"/>
    </row>
    <row r="200" spans="1:9" hidden="1">
      <c r="A200" s="13" t="s">
        <v>96</v>
      </c>
      <c r="B200" s="12"/>
      <c r="C200" s="105"/>
      <c r="D200" s="33"/>
      <c r="E200" s="30"/>
      <c r="F200" s="33"/>
      <c r="G200" s="105"/>
      <c r="H200" s="33"/>
      <c r="I200" s="30"/>
    </row>
    <row r="201" spans="1:9" hidden="1">
      <c r="A201" s="13" t="s">
        <v>97</v>
      </c>
      <c r="B201" s="12"/>
      <c r="C201" s="105"/>
      <c r="D201" s="33"/>
      <c r="E201" s="30">
        <v>10000</v>
      </c>
      <c r="F201" s="33"/>
      <c r="G201" s="105"/>
      <c r="H201" s="33"/>
      <c r="I201" s="30">
        <v>7464</v>
      </c>
    </row>
    <row r="202" spans="1:9" hidden="1">
      <c r="A202" s="13" t="s">
        <v>98</v>
      </c>
      <c r="B202" s="12"/>
      <c r="C202" s="105"/>
      <c r="D202" s="33"/>
      <c r="E202" s="30">
        <v>20000</v>
      </c>
      <c r="F202" s="33"/>
      <c r="G202" s="105"/>
      <c r="H202" s="33"/>
      <c r="I202" s="30">
        <v>20782</v>
      </c>
    </row>
    <row r="203" spans="1:9" hidden="1">
      <c r="A203" s="13" t="s">
        <v>99</v>
      </c>
      <c r="B203" s="14"/>
      <c r="C203" s="105"/>
      <c r="D203" s="33"/>
      <c r="E203" s="30">
        <v>10000</v>
      </c>
      <c r="F203" s="33"/>
      <c r="G203" s="105"/>
      <c r="H203" s="33"/>
      <c r="I203" s="30">
        <v>6582</v>
      </c>
    </row>
    <row r="204" spans="1:9" hidden="1">
      <c r="A204" s="84" t="s">
        <v>100</v>
      </c>
      <c r="B204" s="14"/>
      <c r="C204" s="105"/>
      <c r="D204" s="33"/>
      <c r="E204" s="30">
        <v>20000</v>
      </c>
      <c r="F204" s="33"/>
      <c r="G204" s="105"/>
      <c r="H204" s="33"/>
      <c r="I204" s="30">
        <v>23260</v>
      </c>
    </row>
    <row r="205" spans="1:9" hidden="1">
      <c r="A205" s="84" t="s">
        <v>101</v>
      </c>
      <c r="B205" s="14"/>
      <c r="C205" s="105"/>
      <c r="D205" s="33"/>
      <c r="E205" s="30">
        <v>0</v>
      </c>
      <c r="F205" s="33"/>
      <c r="G205" s="105"/>
      <c r="H205" s="33"/>
      <c r="I205" s="30">
        <v>2000</v>
      </c>
    </row>
    <row r="206" spans="1:9" hidden="1">
      <c r="A206" s="84" t="s">
        <v>102</v>
      </c>
      <c r="B206" s="14"/>
      <c r="C206" s="105"/>
      <c r="D206" s="33"/>
      <c r="E206" s="30">
        <v>0</v>
      </c>
      <c r="F206" s="33"/>
      <c r="G206" s="105"/>
      <c r="H206" s="33"/>
      <c r="I206" s="30"/>
    </row>
    <row r="207" spans="1:9" hidden="1">
      <c r="A207" s="84" t="s">
        <v>103</v>
      </c>
      <c r="B207" s="14"/>
      <c r="C207" s="105"/>
      <c r="D207" s="33"/>
      <c r="E207" s="30">
        <v>0</v>
      </c>
      <c r="F207" s="33"/>
      <c r="G207" s="105"/>
      <c r="H207" s="33"/>
      <c r="I207" s="30"/>
    </row>
    <row r="208" spans="1:9" hidden="1">
      <c r="A208" s="85" t="s">
        <v>104</v>
      </c>
      <c r="B208" s="46"/>
      <c r="C208" s="105"/>
      <c r="D208" s="93"/>
      <c r="E208" s="47">
        <v>60000</v>
      </c>
      <c r="F208" s="93"/>
      <c r="G208" s="105"/>
      <c r="H208" s="93"/>
      <c r="I208" s="47">
        <v>62031</v>
      </c>
    </row>
    <row r="209" spans="1:12">
      <c r="A209" s="83" t="s">
        <v>314</v>
      </c>
      <c r="B209" s="12"/>
      <c r="C209" s="105">
        <v>64466</v>
      </c>
      <c r="D209" s="33"/>
      <c r="E209" s="30">
        <v>60000</v>
      </c>
      <c r="F209" s="33"/>
      <c r="G209" s="105">
        <v>61648</v>
      </c>
      <c r="H209" s="33"/>
      <c r="I209" s="30">
        <v>60088</v>
      </c>
    </row>
    <row r="210" spans="1:12">
      <c r="A210" s="83" t="s">
        <v>345</v>
      </c>
      <c r="B210" s="12"/>
      <c r="C210" s="105">
        <v>-21000</v>
      </c>
      <c r="D210" s="33"/>
      <c r="E210" s="30">
        <v>0</v>
      </c>
      <c r="F210" s="33"/>
      <c r="G210" s="105">
        <v>0</v>
      </c>
      <c r="H210" s="33"/>
      <c r="I210" s="30">
        <v>0</v>
      </c>
    </row>
    <row r="211" spans="1:12">
      <c r="A211" s="83" t="s">
        <v>312</v>
      </c>
      <c r="B211" s="12"/>
      <c r="C211" s="106">
        <v>58000</v>
      </c>
      <c r="D211" s="33"/>
      <c r="E211" s="31">
        <v>60000</v>
      </c>
      <c r="F211" s="33"/>
      <c r="G211" s="106">
        <v>77098</v>
      </c>
      <c r="H211" s="33"/>
      <c r="I211" s="31">
        <v>62031</v>
      </c>
    </row>
    <row r="212" spans="1:12">
      <c r="A212" s="55" t="s">
        <v>315</v>
      </c>
      <c r="B212" s="12"/>
      <c r="C212" s="108">
        <f>SUM(C198:C211)</f>
        <v>407416</v>
      </c>
      <c r="D212" s="44"/>
      <c r="E212" s="32">
        <v>414575</v>
      </c>
      <c r="F212" s="44"/>
      <c r="G212" s="108">
        <f>SUM(G198:G211)</f>
        <v>394196</v>
      </c>
      <c r="H212" s="44"/>
      <c r="I212" s="32">
        <v>385099</v>
      </c>
      <c r="J212" s="3"/>
      <c r="K212" s="3"/>
      <c r="L212" s="3"/>
    </row>
    <row r="213" spans="1:12">
      <c r="A213" s="12"/>
      <c r="B213" s="12"/>
      <c r="C213" s="105"/>
      <c r="D213" s="33"/>
      <c r="E213" s="30"/>
      <c r="F213" s="33"/>
      <c r="G213" s="105"/>
      <c r="H213" s="33"/>
      <c r="I213" s="30"/>
    </row>
    <row r="214" spans="1:12">
      <c r="A214" s="55" t="s">
        <v>286</v>
      </c>
      <c r="B214" s="12"/>
      <c r="C214" s="105"/>
      <c r="D214" s="33"/>
      <c r="E214" s="30"/>
      <c r="F214" s="33"/>
      <c r="G214" s="105"/>
      <c r="H214" s="33"/>
      <c r="I214" s="30"/>
    </row>
    <row r="215" spans="1:12" hidden="1">
      <c r="A215" s="12"/>
      <c r="B215" s="12"/>
      <c r="C215" s="105"/>
      <c r="D215" s="33"/>
      <c r="E215" s="30"/>
      <c r="F215" s="33"/>
      <c r="G215" s="105"/>
      <c r="H215" s="33"/>
      <c r="I215" s="30"/>
    </row>
    <row r="216" spans="1:12" hidden="1">
      <c r="A216" s="12" t="s">
        <v>105</v>
      </c>
      <c r="B216" s="12"/>
      <c r="C216" s="105"/>
      <c r="D216" s="33"/>
      <c r="E216" s="30"/>
      <c r="F216" s="33"/>
      <c r="G216" s="105"/>
      <c r="H216" s="33"/>
      <c r="I216" s="30"/>
    </row>
    <row r="217" spans="1:12" hidden="1">
      <c r="A217" s="12" t="s">
        <v>106</v>
      </c>
      <c r="B217" s="12"/>
      <c r="C217" s="105"/>
      <c r="D217" s="33"/>
      <c r="E217" s="30"/>
      <c r="F217" s="33"/>
      <c r="G217" s="105"/>
      <c r="H217" s="33"/>
      <c r="I217" s="30"/>
    </row>
    <row r="218" spans="1:12" hidden="1">
      <c r="A218" s="12" t="s">
        <v>107</v>
      </c>
      <c r="B218" s="12"/>
      <c r="C218" s="105"/>
      <c r="D218" s="33"/>
      <c r="E218" s="30">
        <v>3326</v>
      </c>
      <c r="F218" s="33"/>
      <c r="G218" s="105"/>
      <c r="H218" s="33"/>
      <c r="I218" s="30">
        <v>3079</v>
      </c>
    </row>
    <row r="219" spans="1:12" hidden="1">
      <c r="A219" s="12" t="s">
        <v>108</v>
      </c>
      <c r="B219" s="12"/>
      <c r="C219" s="105"/>
      <c r="D219" s="33"/>
      <c r="E219" s="30">
        <v>43481</v>
      </c>
      <c r="F219" s="33"/>
      <c r="G219" s="105"/>
      <c r="H219" s="33"/>
      <c r="I219" s="30">
        <v>40250</v>
      </c>
    </row>
    <row r="220" spans="1:12" hidden="1">
      <c r="A220" s="12" t="s">
        <v>109</v>
      </c>
      <c r="B220" s="14"/>
      <c r="C220" s="105"/>
      <c r="D220" s="33"/>
      <c r="E220" s="30">
        <v>0</v>
      </c>
      <c r="F220" s="33"/>
      <c r="G220" s="105"/>
      <c r="H220" s="33"/>
      <c r="I220" s="30">
        <v>8299</v>
      </c>
    </row>
    <row r="221" spans="1:12" hidden="1">
      <c r="A221" s="14" t="s">
        <v>110</v>
      </c>
      <c r="B221" s="14"/>
      <c r="C221" s="105"/>
      <c r="D221" s="33"/>
      <c r="E221" s="30">
        <v>17425</v>
      </c>
      <c r="F221" s="33"/>
      <c r="G221" s="105"/>
      <c r="H221" s="33"/>
      <c r="I221" s="30">
        <v>12877</v>
      </c>
    </row>
    <row r="222" spans="1:12" hidden="1">
      <c r="A222" s="14" t="s">
        <v>111</v>
      </c>
      <c r="B222" s="14"/>
      <c r="C222" s="105"/>
      <c r="D222" s="33"/>
      <c r="E222" s="30">
        <v>2500</v>
      </c>
      <c r="F222" s="33"/>
      <c r="G222" s="105"/>
      <c r="H222" s="33"/>
      <c r="I222" s="30">
        <v>1324</v>
      </c>
    </row>
    <row r="223" spans="1:12" hidden="1">
      <c r="A223" s="14" t="s">
        <v>112</v>
      </c>
      <c r="B223" s="14"/>
      <c r="C223" s="105"/>
      <c r="D223" s="33"/>
      <c r="E223" s="30">
        <v>27339</v>
      </c>
      <c r="F223" s="33"/>
      <c r="G223" s="105"/>
      <c r="H223" s="33"/>
      <c r="I223" s="30">
        <v>26408</v>
      </c>
    </row>
    <row r="224" spans="1:12" hidden="1">
      <c r="A224" s="14" t="s">
        <v>265</v>
      </c>
      <c r="B224" s="14"/>
      <c r="C224" s="105"/>
      <c r="D224" s="33"/>
      <c r="E224" s="30">
        <v>6000</v>
      </c>
      <c r="F224" s="33"/>
      <c r="G224" s="105"/>
      <c r="H224" s="33"/>
      <c r="I224" s="30">
        <v>5195</v>
      </c>
    </row>
    <row r="225" spans="1:9" hidden="1">
      <c r="A225" s="14" t="s">
        <v>113</v>
      </c>
      <c r="B225" s="14"/>
      <c r="C225" s="105"/>
      <c r="D225" s="33"/>
      <c r="E225" s="30">
        <v>12000</v>
      </c>
      <c r="F225" s="33"/>
      <c r="G225" s="105"/>
      <c r="H225" s="33"/>
      <c r="I225" s="30">
        <v>0</v>
      </c>
    </row>
    <row r="226" spans="1:9" hidden="1">
      <c r="A226" s="14" t="s">
        <v>261</v>
      </c>
      <c r="B226" s="14"/>
      <c r="C226" s="105"/>
      <c r="D226" s="51"/>
      <c r="E226" s="37">
        <v>30000</v>
      </c>
      <c r="F226" s="26"/>
      <c r="G226" s="105"/>
      <c r="H226" s="26"/>
      <c r="I226" s="26">
        <v>34041</v>
      </c>
    </row>
    <row r="227" spans="1:9" hidden="1">
      <c r="A227" s="14" t="s">
        <v>262</v>
      </c>
      <c r="B227" s="14"/>
      <c r="C227" s="105"/>
      <c r="D227" s="29"/>
      <c r="E227" s="27">
        <v>5000</v>
      </c>
      <c r="F227" s="26"/>
      <c r="G227" s="105"/>
      <c r="H227" s="26"/>
      <c r="I227" s="26">
        <v>6211</v>
      </c>
    </row>
    <row r="228" spans="1:9" hidden="1">
      <c r="A228" s="14" t="s">
        <v>263</v>
      </c>
      <c r="B228" s="14"/>
      <c r="C228" s="105"/>
      <c r="D228" s="51"/>
      <c r="E228" s="37">
        <v>500</v>
      </c>
      <c r="F228" s="26"/>
      <c r="G228" s="105"/>
      <c r="H228" s="26"/>
      <c r="I228" s="26">
        <v>145</v>
      </c>
    </row>
    <row r="229" spans="1:9" hidden="1">
      <c r="A229" s="14" t="s">
        <v>264</v>
      </c>
      <c r="B229" s="14"/>
      <c r="C229" s="105"/>
      <c r="D229" s="51"/>
      <c r="E229" s="37">
        <v>3000</v>
      </c>
      <c r="F229" s="26"/>
      <c r="G229" s="105"/>
      <c r="H229" s="26"/>
      <c r="I229" s="26">
        <v>4068</v>
      </c>
    </row>
    <row r="230" spans="1:9" hidden="1">
      <c r="A230" s="14" t="s">
        <v>266</v>
      </c>
      <c r="B230" s="14"/>
      <c r="C230" s="105"/>
      <c r="D230" s="51"/>
      <c r="E230" s="37">
        <v>0</v>
      </c>
      <c r="F230" s="26"/>
      <c r="G230" s="105"/>
      <c r="H230" s="26"/>
      <c r="I230" s="26"/>
    </row>
    <row r="231" spans="1:9" hidden="1">
      <c r="A231" s="14" t="s">
        <v>267</v>
      </c>
      <c r="B231" s="14"/>
      <c r="C231" s="105"/>
      <c r="D231" s="51"/>
      <c r="E231" s="37">
        <v>28000</v>
      </c>
      <c r="F231" s="26"/>
      <c r="G231" s="105"/>
      <c r="H231" s="26"/>
      <c r="I231" s="26">
        <v>28685</v>
      </c>
    </row>
    <row r="232" spans="1:9" hidden="1">
      <c r="A232" s="14" t="s">
        <v>114</v>
      </c>
      <c r="B232" s="14"/>
      <c r="C232" s="105"/>
      <c r="D232" s="51"/>
      <c r="E232" s="37">
        <v>0</v>
      </c>
      <c r="F232" s="26"/>
      <c r="G232" s="105"/>
      <c r="H232" s="26"/>
      <c r="I232" s="26"/>
    </row>
    <row r="233" spans="1:9" hidden="1">
      <c r="A233" s="14" t="s">
        <v>115</v>
      </c>
      <c r="B233" s="14"/>
      <c r="C233" s="105"/>
      <c r="D233" s="51"/>
      <c r="E233" s="37">
        <v>0</v>
      </c>
      <c r="F233" s="26"/>
      <c r="G233" s="105"/>
      <c r="H233" s="26"/>
      <c r="I233" s="26"/>
    </row>
    <row r="234" spans="1:9" hidden="1">
      <c r="A234" s="14" t="s">
        <v>268</v>
      </c>
      <c r="B234" s="14"/>
      <c r="C234" s="105"/>
      <c r="D234" s="51"/>
      <c r="E234" s="37">
        <v>0</v>
      </c>
      <c r="F234" s="26"/>
      <c r="G234" s="105"/>
      <c r="H234" s="26"/>
      <c r="I234" s="26"/>
    </row>
    <row r="235" spans="1:9" hidden="1">
      <c r="A235" s="14" t="s">
        <v>116</v>
      </c>
      <c r="B235" s="14"/>
      <c r="C235" s="105"/>
      <c r="D235" s="51"/>
      <c r="E235" s="37">
        <v>0</v>
      </c>
      <c r="F235" s="26"/>
      <c r="G235" s="105"/>
      <c r="H235" s="26"/>
      <c r="I235" s="26"/>
    </row>
    <row r="236" spans="1:9" hidden="1">
      <c r="A236" s="14" t="s">
        <v>269</v>
      </c>
      <c r="B236" s="12"/>
      <c r="C236" s="105"/>
      <c r="D236" s="51"/>
      <c r="E236" s="38">
        <v>0</v>
      </c>
      <c r="F236" s="26"/>
      <c r="G236" s="105"/>
      <c r="H236" s="26"/>
      <c r="I236" s="20"/>
    </row>
    <row r="237" spans="1:9">
      <c r="A237" s="13" t="s">
        <v>316</v>
      </c>
      <c r="B237" s="12"/>
      <c r="C237" s="105">
        <v>175464</v>
      </c>
      <c r="D237" s="51"/>
      <c r="E237" s="37">
        <f>SUM(E217:E236)</f>
        <v>178571</v>
      </c>
      <c r="F237" s="26"/>
      <c r="G237" s="105">
        <v>176089</v>
      </c>
      <c r="H237" s="26"/>
      <c r="I237" s="26">
        <f>SUM(I218:I236)</f>
        <v>170582</v>
      </c>
    </row>
    <row r="238" spans="1:9" hidden="1">
      <c r="A238" s="13"/>
      <c r="B238" s="12"/>
      <c r="C238" s="105"/>
      <c r="D238" s="26"/>
      <c r="E238" s="15"/>
      <c r="F238" s="26"/>
      <c r="G238" s="105"/>
      <c r="H238" s="26"/>
      <c r="I238" s="26"/>
    </row>
    <row r="239" spans="1:9" hidden="1">
      <c r="A239" s="13"/>
      <c r="B239" s="12"/>
      <c r="C239" s="105"/>
      <c r="D239" s="26"/>
      <c r="E239" s="15"/>
      <c r="F239" s="26"/>
      <c r="G239" s="105"/>
      <c r="H239" s="26"/>
      <c r="I239" s="26"/>
    </row>
    <row r="240" spans="1:9" hidden="1">
      <c r="A240" s="13" t="s">
        <v>117</v>
      </c>
      <c r="B240" s="14"/>
      <c r="C240" s="105"/>
      <c r="D240" s="26"/>
      <c r="E240" s="20"/>
      <c r="F240" s="26"/>
      <c r="G240" s="105"/>
      <c r="H240" s="26"/>
      <c r="I240" s="20"/>
    </row>
    <row r="241" spans="1:9" hidden="1">
      <c r="A241" s="84" t="s">
        <v>118</v>
      </c>
      <c r="B241" s="14"/>
      <c r="C241" s="105"/>
      <c r="D241" s="51"/>
      <c r="E241" s="42">
        <f>SUM(E221:E236)*0.0765</f>
        <v>10079.946</v>
      </c>
      <c r="F241" s="26"/>
      <c r="G241" s="105"/>
      <c r="H241" s="26"/>
      <c r="I241" s="20">
        <v>9495</v>
      </c>
    </row>
    <row r="242" spans="1:9">
      <c r="A242" s="84" t="s">
        <v>317</v>
      </c>
      <c r="B242" s="14"/>
      <c r="C242" s="105">
        <v>13270</v>
      </c>
      <c r="D242" s="51"/>
      <c r="E242" s="37">
        <v>10080</v>
      </c>
      <c r="F242" s="26"/>
      <c r="G242" s="105">
        <v>9653</v>
      </c>
      <c r="H242" s="26"/>
      <c r="I242" s="26">
        <f>SUM(I241)</f>
        <v>9495</v>
      </c>
    </row>
    <row r="243" spans="1:9" hidden="1">
      <c r="A243" s="84"/>
      <c r="B243" s="14"/>
      <c r="C243" s="105"/>
      <c r="D243" s="51"/>
      <c r="E243" s="37"/>
      <c r="F243" s="26"/>
      <c r="G243" s="105"/>
      <c r="H243" s="26"/>
      <c r="I243" s="26"/>
    </row>
    <row r="244" spans="1:9" hidden="1">
      <c r="A244" s="86" t="s">
        <v>270</v>
      </c>
      <c r="B244" s="14"/>
      <c r="C244" s="105"/>
      <c r="D244" s="26"/>
      <c r="E244" s="26"/>
      <c r="F244" s="26"/>
      <c r="G244" s="105"/>
      <c r="H244" s="26"/>
      <c r="I244" s="26"/>
    </row>
    <row r="245" spans="1:9" hidden="1">
      <c r="A245" s="84" t="s">
        <v>119</v>
      </c>
      <c r="B245" s="14"/>
      <c r="C245" s="105"/>
      <c r="D245" s="26"/>
      <c r="E245" s="26">
        <v>1062</v>
      </c>
      <c r="F245" s="26"/>
      <c r="G245" s="105"/>
      <c r="H245" s="26"/>
      <c r="I245" s="26">
        <v>984</v>
      </c>
    </row>
    <row r="246" spans="1:9" hidden="1">
      <c r="A246" s="84" t="s">
        <v>120</v>
      </c>
      <c r="B246" s="14"/>
      <c r="C246" s="105"/>
      <c r="D246" s="26"/>
      <c r="E246" s="26">
        <v>27216</v>
      </c>
      <c r="F246" s="26"/>
      <c r="G246" s="105"/>
      <c r="H246" s="26"/>
      <c r="I246" s="26">
        <v>20430</v>
      </c>
    </row>
    <row r="247" spans="1:9" hidden="1">
      <c r="A247" s="84" t="s">
        <v>121</v>
      </c>
      <c r="B247" s="14"/>
      <c r="C247" s="105"/>
      <c r="D247" s="26"/>
      <c r="E247" s="26">
        <v>22644</v>
      </c>
      <c r="F247" s="26"/>
      <c r="G247" s="105"/>
      <c r="H247" s="26"/>
      <c r="I247" s="26">
        <v>19597</v>
      </c>
    </row>
    <row r="248" spans="1:9" hidden="1">
      <c r="A248" s="84" t="s">
        <v>122</v>
      </c>
      <c r="B248" s="14"/>
      <c r="C248" s="105"/>
      <c r="D248" s="26"/>
      <c r="E248" s="26">
        <v>2250</v>
      </c>
      <c r="F248" s="26"/>
      <c r="G248" s="105"/>
      <c r="H248" s="26"/>
      <c r="I248" s="26">
        <v>2178</v>
      </c>
    </row>
    <row r="249" spans="1:9" hidden="1">
      <c r="A249" s="84" t="s">
        <v>123</v>
      </c>
      <c r="B249" s="14"/>
      <c r="C249" s="105"/>
      <c r="D249" s="26"/>
      <c r="E249" s="26">
        <v>300</v>
      </c>
      <c r="F249" s="26"/>
      <c r="G249" s="105"/>
      <c r="H249" s="26"/>
      <c r="I249" s="26">
        <v>48</v>
      </c>
    </row>
    <row r="250" spans="1:9" hidden="1">
      <c r="A250" s="84" t="s">
        <v>124</v>
      </c>
      <c r="B250" s="14"/>
      <c r="C250" s="105"/>
      <c r="D250" s="51"/>
      <c r="E250" s="37">
        <v>0</v>
      </c>
      <c r="F250" s="26"/>
      <c r="G250" s="105"/>
      <c r="H250" s="26"/>
      <c r="I250" s="26"/>
    </row>
    <row r="251" spans="1:9" hidden="1">
      <c r="A251" s="84" t="s">
        <v>125</v>
      </c>
      <c r="B251" s="12"/>
      <c r="C251" s="105"/>
      <c r="D251" s="51"/>
      <c r="E251" s="38">
        <v>1000</v>
      </c>
      <c r="F251" s="26"/>
      <c r="G251" s="105"/>
      <c r="H251" s="26"/>
      <c r="I251" s="20">
        <v>780</v>
      </c>
    </row>
    <row r="252" spans="1:9">
      <c r="A252" s="13" t="s">
        <v>318</v>
      </c>
      <c r="B252" s="12"/>
      <c r="C252" s="105">
        <v>66152</v>
      </c>
      <c r="D252" s="26"/>
      <c r="E252" s="15">
        <f>SUM(E245:E251)</f>
        <v>54472</v>
      </c>
      <c r="F252" s="26"/>
      <c r="G252" s="105">
        <v>41173</v>
      </c>
      <c r="H252" s="26"/>
      <c r="I252" s="26">
        <f>SUM(I245:I251)</f>
        <v>44017</v>
      </c>
    </row>
    <row r="253" spans="1:9" hidden="1">
      <c r="A253" s="13"/>
      <c r="B253" s="12"/>
      <c r="C253" s="105"/>
      <c r="D253" s="26"/>
      <c r="E253" s="15"/>
      <c r="F253" s="26"/>
      <c r="G253" s="105"/>
      <c r="H253" s="26"/>
      <c r="I253" s="26"/>
    </row>
    <row r="254" spans="1:9" hidden="1">
      <c r="A254" s="13" t="s">
        <v>126</v>
      </c>
      <c r="B254" s="14"/>
      <c r="C254" s="105"/>
      <c r="D254" s="26"/>
      <c r="E254" s="15"/>
      <c r="F254" s="26"/>
      <c r="G254" s="105"/>
      <c r="H254" s="26"/>
      <c r="I254" s="26"/>
    </row>
    <row r="255" spans="1:9" hidden="1">
      <c r="A255" s="84" t="s">
        <v>127</v>
      </c>
      <c r="B255" s="14"/>
      <c r="C255" s="105"/>
      <c r="D255" s="51"/>
      <c r="E255" s="37">
        <v>500</v>
      </c>
      <c r="F255" s="26"/>
      <c r="G255" s="105"/>
      <c r="H255" s="26"/>
      <c r="I255" s="26">
        <v>331</v>
      </c>
    </row>
    <row r="256" spans="1:9" hidden="1">
      <c r="A256" s="84" t="s">
        <v>128</v>
      </c>
      <c r="B256" s="14"/>
      <c r="C256" s="105"/>
      <c r="D256" s="51"/>
      <c r="E256" s="37">
        <v>45000</v>
      </c>
      <c r="F256" s="26"/>
      <c r="G256" s="105"/>
      <c r="H256" s="26"/>
      <c r="I256" s="26">
        <v>46706</v>
      </c>
    </row>
    <row r="257" spans="1:9" hidden="1">
      <c r="A257" s="84" t="s">
        <v>129</v>
      </c>
      <c r="B257" s="14"/>
      <c r="C257" s="105"/>
      <c r="D257" s="51"/>
      <c r="E257" s="37">
        <v>3500</v>
      </c>
      <c r="F257" s="26"/>
      <c r="G257" s="105"/>
      <c r="H257" s="26"/>
      <c r="I257" s="26">
        <v>0</v>
      </c>
    </row>
    <row r="258" spans="1:9" hidden="1">
      <c r="A258" s="84" t="s">
        <v>130</v>
      </c>
      <c r="B258" s="14"/>
      <c r="C258" s="105"/>
      <c r="D258" s="51"/>
      <c r="E258" s="37">
        <v>4000</v>
      </c>
      <c r="F258" s="26"/>
      <c r="G258" s="105"/>
      <c r="H258" s="26"/>
      <c r="I258" s="26">
        <v>3567</v>
      </c>
    </row>
    <row r="259" spans="1:9" hidden="1">
      <c r="A259" s="84" t="s">
        <v>131</v>
      </c>
      <c r="B259" s="14"/>
      <c r="C259" s="105"/>
      <c r="D259" s="51"/>
      <c r="E259" s="37">
        <v>2500</v>
      </c>
      <c r="F259" s="26"/>
      <c r="G259" s="105"/>
      <c r="H259" s="26"/>
      <c r="I259" s="26">
        <v>2499</v>
      </c>
    </row>
    <row r="260" spans="1:9" hidden="1">
      <c r="A260" s="84" t="s">
        <v>132</v>
      </c>
      <c r="B260" s="14"/>
      <c r="C260" s="105"/>
      <c r="D260" s="51"/>
      <c r="E260" s="37">
        <v>200</v>
      </c>
      <c r="F260" s="26"/>
      <c r="G260" s="105"/>
      <c r="H260" s="26"/>
      <c r="I260" s="26"/>
    </row>
    <row r="261" spans="1:9" hidden="1">
      <c r="A261" s="84" t="s">
        <v>133</v>
      </c>
      <c r="B261" s="14"/>
      <c r="C261" s="105"/>
      <c r="D261" s="51"/>
      <c r="E261" s="37">
        <v>1250</v>
      </c>
      <c r="F261" s="26"/>
      <c r="G261" s="105"/>
      <c r="H261" s="26"/>
      <c r="I261" s="26">
        <v>168</v>
      </c>
    </row>
    <row r="262" spans="1:9" hidden="1">
      <c r="A262" s="84" t="s">
        <v>134</v>
      </c>
      <c r="B262" s="14"/>
      <c r="C262" s="105"/>
      <c r="D262" s="51"/>
      <c r="E262" s="37">
        <v>500</v>
      </c>
      <c r="F262" s="26"/>
      <c r="G262" s="105"/>
      <c r="H262" s="26"/>
      <c r="I262" s="26">
        <v>200</v>
      </c>
    </row>
    <row r="263" spans="1:9" hidden="1">
      <c r="A263" s="84" t="s">
        <v>135</v>
      </c>
      <c r="B263" s="14"/>
      <c r="C263" s="105"/>
      <c r="D263" s="51"/>
      <c r="E263" s="37">
        <v>1500</v>
      </c>
      <c r="F263" s="26"/>
      <c r="G263" s="105"/>
      <c r="H263" s="26"/>
      <c r="I263" s="26">
        <v>929</v>
      </c>
    </row>
    <row r="264" spans="1:9" hidden="1">
      <c r="A264" s="84" t="s">
        <v>136</v>
      </c>
      <c r="B264" s="14"/>
      <c r="C264" s="105"/>
      <c r="D264" s="51"/>
      <c r="E264" s="37">
        <v>4000</v>
      </c>
      <c r="F264" s="26"/>
      <c r="G264" s="105"/>
      <c r="H264" s="26"/>
      <c r="I264" s="26">
        <v>4140</v>
      </c>
    </row>
    <row r="265" spans="1:9" hidden="1">
      <c r="A265" s="84" t="s">
        <v>137</v>
      </c>
      <c r="B265" s="14"/>
      <c r="C265" s="105"/>
      <c r="D265" s="51"/>
      <c r="E265" s="37">
        <v>700</v>
      </c>
      <c r="F265" s="26"/>
      <c r="G265" s="105"/>
      <c r="H265" s="26"/>
      <c r="I265" s="26">
        <v>634</v>
      </c>
    </row>
    <row r="266" spans="1:9" hidden="1">
      <c r="A266" s="84" t="s">
        <v>138</v>
      </c>
      <c r="B266" s="14"/>
      <c r="C266" s="105"/>
      <c r="D266" s="51"/>
      <c r="E266" s="37">
        <v>4000</v>
      </c>
      <c r="F266" s="26"/>
      <c r="G266" s="105"/>
      <c r="H266" s="26"/>
      <c r="I266" s="26">
        <v>3695</v>
      </c>
    </row>
    <row r="267" spans="1:9" hidden="1">
      <c r="A267" s="84" t="s">
        <v>139</v>
      </c>
      <c r="B267" s="14"/>
      <c r="C267" s="105"/>
      <c r="D267" s="51"/>
      <c r="E267" s="37">
        <v>750</v>
      </c>
      <c r="F267" s="26"/>
      <c r="G267" s="105"/>
      <c r="H267" s="26"/>
      <c r="I267" s="26">
        <v>812</v>
      </c>
    </row>
    <row r="268" spans="1:9" hidden="1">
      <c r="A268" s="84" t="s">
        <v>140</v>
      </c>
      <c r="B268" s="14"/>
      <c r="C268" s="105"/>
      <c r="D268" s="51"/>
      <c r="E268" s="37">
        <v>0</v>
      </c>
      <c r="F268" s="26"/>
      <c r="G268" s="105"/>
      <c r="H268" s="26"/>
      <c r="I268" s="26">
        <v>45</v>
      </c>
    </row>
    <row r="269" spans="1:9" hidden="1">
      <c r="A269" s="84" t="s">
        <v>141</v>
      </c>
      <c r="B269" s="14"/>
      <c r="C269" s="105"/>
      <c r="D269" s="51"/>
      <c r="E269" s="37">
        <v>500</v>
      </c>
      <c r="F269" s="26"/>
      <c r="G269" s="105"/>
      <c r="H269" s="26"/>
      <c r="I269" s="26">
        <v>202</v>
      </c>
    </row>
    <row r="270" spans="1:9" hidden="1">
      <c r="A270" s="84" t="s">
        <v>142</v>
      </c>
      <c r="B270" s="14"/>
      <c r="C270" s="105"/>
      <c r="D270" s="51"/>
      <c r="E270" s="37">
        <v>250</v>
      </c>
      <c r="F270" s="26"/>
      <c r="G270" s="105"/>
      <c r="H270" s="26"/>
      <c r="I270" s="26">
        <v>450</v>
      </c>
    </row>
    <row r="271" spans="1:9" hidden="1">
      <c r="A271" s="84" t="s">
        <v>143</v>
      </c>
      <c r="B271" s="12"/>
      <c r="C271" s="105"/>
      <c r="D271" s="51"/>
      <c r="E271" s="38">
        <v>0</v>
      </c>
      <c r="F271" s="26"/>
      <c r="G271" s="105"/>
      <c r="H271" s="26"/>
      <c r="I271" s="20"/>
    </row>
    <row r="272" spans="1:9">
      <c r="A272" s="13" t="s">
        <v>319</v>
      </c>
      <c r="B272" s="12"/>
      <c r="C272" s="105">
        <v>66500</v>
      </c>
      <c r="D272" s="26"/>
      <c r="E272" s="26">
        <f>SUM(E255:E271)</f>
        <v>69150</v>
      </c>
      <c r="F272" s="26"/>
      <c r="G272" s="105">
        <v>67243</v>
      </c>
      <c r="H272" s="26"/>
      <c r="I272" s="26">
        <f>SUM(I255:I271)</f>
        <v>64378</v>
      </c>
    </row>
    <row r="273" spans="1:9" hidden="1">
      <c r="A273" s="13"/>
      <c r="B273" s="12"/>
      <c r="C273" s="105"/>
      <c r="D273" s="26"/>
      <c r="E273" s="15"/>
      <c r="F273" s="26"/>
      <c r="G273" s="105"/>
      <c r="H273" s="26"/>
      <c r="I273" s="26"/>
    </row>
    <row r="274" spans="1:9" hidden="1">
      <c r="A274" s="13" t="s">
        <v>258</v>
      </c>
      <c r="B274" s="12"/>
      <c r="C274" s="105"/>
      <c r="D274" s="26"/>
      <c r="E274" s="20"/>
      <c r="F274" s="26"/>
      <c r="G274" s="105"/>
      <c r="H274" s="26"/>
      <c r="I274" s="20"/>
    </row>
    <row r="275" spans="1:9" hidden="1">
      <c r="A275" s="13" t="s">
        <v>145</v>
      </c>
      <c r="B275" s="12"/>
      <c r="C275" s="105"/>
      <c r="D275" s="94"/>
      <c r="E275" s="43">
        <v>18000</v>
      </c>
      <c r="F275" s="26"/>
      <c r="G275" s="105"/>
      <c r="H275" s="26"/>
      <c r="I275" s="20">
        <v>16516</v>
      </c>
    </row>
    <row r="276" spans="1:9">
      <c r="A276" s="13" t="s">
        <v>258</v>
      </c>
      <c r="B276" s="12"/>
      <c r="C276" s="105">
        <v>23700</v>
      </c>
      <c r="D276" s="26"/>
      <c r="E276" s="15">
        <v>18000</v>
      </c>
      <c r="F276" s="26"/>
      <c r="G276" s="105">
        <v>21996</v>
      </c>
      <c r="H276" s="26"/>
      <c r="I276" s="26">
        <v>16516</v>
      </c>
    </row>
    <row r="277" spans="1:9" hidden="1">
      <c r="A277" s="13"/>
      <c r="B277" s="12"/>
      <c r="C277" s="105"/>
      <c r="D277" s="26"/>
      <c r="E277" s="15"/>
      <c r="F277" s="26"/>
      <c r="G277" s="105"/>
      <c r="H277" s="26"/>
      <c r="I277" s="26"/>
    </row>
    <row r="278" spans="1:9" hidden="1">
      <c r="A278" s="13" t="s">
        <v>146</v>
      </c>
      <c r="B278" s="14"/>
      <c r="C278" s="105"/>
      <c r="D278" s="26"/>
      <c r="E278" s="15"/>
      <c r="F278" s="26"/>
      <c r="G278" s="105"/>
      <c r="H278" s="26"/>
      <c r="I278" s="26"/>
    </row>
    <row r="279" spans="1:9" hidden="1">
      <c r="A279" s="84" t="s">
        <v>147</v>
      </c>
      <c r="B279" s="14"/>
      <c r="C279" s="105"/>
      <c r="D279" s="51"/>
      <c r="E279" s="37">
        <v>6000</v>
      </c>
      <c r="F279" s="26"/>
      <c r="G279" s="105"/>
      <c r="H279" s="26"/>
      <c r="I279" s="26">
        <v>5842</v>
      </c>
    </row>
    <row r="280" spans="1:9" hidden="1">
      <c r="A280" s="84" t="s">
        <v>148</v>
      </c>
      <c r="B280" s="14"/>
      <c r="C280" s="105"/>
      <c r="D280" s="51"/>
      <c r="E280" s="37">
        <v>1000</v>
      </c>
      <c r="F280" s="26"/>
      <c r="G280" s="105"/>
      <c r="H280" s="26"/>
      <c r="I280" s="26"/>
    </row>
    <row r="281" spans="1:9" hidden="1">
      <c r="A281" s="84" t="s">
        <v>149</v>
      </c>
      <c r="B281" s="14"/>
      <c r="C281" s="105"/>
      <c r="D281" s="51"/>
      <c r="E281" s="37">
        <v>0</v>
      </c>
      <c r="F281" s="26"/>
      <c r="G281" s="105"/>
      <c r="H281" s="26"/>
      <c r="I281" s="26"/>
    </row>
    <row r="282" spans="1:9" hidden="1">
      <c r="A282" s="84" t="s">
        <v>150</v>
      </c>
      <c r="B282" s="14"/>
      <c r="C282" s="105"/>
      <c r="D282" s="51"/>
      <c r="E282" s="37">
        <v>0</v>
      </c>
      <c r="F282" s="26"/>
      <c r="G282" s="105"/>
      <c r="H282" s="26"/>
      <c r="I282" s="26">
        <v>284</v>
      </c>
    </row>
    <row r="283" spans="1:9" hidden="1">
      <c r="A283" s="84" t="s">
        <v>151</v>
      </c>
      <c r="B283" s="14"/>
      <c r="C283" s="105"/>
      <c r="D283" s="51"/>
      <c r="E283" s="37">
        <v>2500</v>
      </c>
      <c r="F283" s="26"/>
      <c r="G283" s="105"/>
      <c r="H283" s="26"/>
      <c r="I283" s="26">
        <v>1170</v>
      </c>
    </row>
    <row r="284" spans="1:9" hidden="1">
      <c r="A284" s="84" t="s">
        <v>152</v>
      </c>
      <c r="B284" s="14"/>
      <c r="C284" s="105"/>
      <c r="D284" s="51"/>
      <c r="E284" s="37">
        <v>750</v>
      </c>
      <c r="F284" s="26"/>
      <c r="G284" s="105"/>
      <c r="H284" s="26"/>
      <c r="I284" s="26">
        <v>676</v>
      </c>
    </row>
    <row r="285" spans="1:9" hidden="1">
      <c r="A285" s="84" t="s">
        <v>153</v>
      </c>
      <c r="B285" s="14"/>
      <c r="C285" s="105"/>
      <c r="D285" s="51"/>
      <c r="E285" s="37">
        <v>1000</v>
      </c>
      <c r="F285" s="26"/>
      <c r="G285" s="105"/>
      <c r="H285" s="26"/>
      <c r="I285" s="26">
        <v>75</v>
      </c>
    </row>
    <row r="286" spans="1:9" hidden="1">
      <c r="A286" s="84" t="s">
        <v>154</v>
      </c>
      <c r="B286" s="14"/>
      <c r="C286" s="105"/>
      <c r="D286" s="51"/>
      <c r="E286" s="37">
        <v>0</v>
      </c>
      <c r="F286" s="26"/>
      <c r="G286" s="105"/>
      <c r="H286" s="26"/>
      <c r="I286" s="26"/>
    </row>
    <row r="287" spans="1:9" hidden="1">
      <c r="A287" s="84" t="s">
        <v>155</v>
      </c>
      <c r="B287" s="14"/>
      <c r="C287" s="105"/>
      <c r="D287" s="51"/>
      <c r="E287" s="37">
        <v>4500</v>
      </c>
      <c r="F287" s="26"/>
      <c r="G287" s="105"/>
      <c r="H287" s="26"/>
      <c r="I287" s="26">
        <v>4710</v>
      </c>
    </row>
    <row r="288" spans="1:9" hidden="1">
      <c r="A288" s="84" t="s">
        <v>156</v>
      </c>
      <c r="B288" s="14"/>
      <c r="C288" s="105"/>
      <c r="D288" s="51"/>
      <c r="E288" s="37">
        <v>650</v>
      </c>
      <c r="F288" s="26"/>
      <c r="G288" s="105"/>
      <c r="H288" s="26"/>
      <c r="I288" s="26">
        <v>600</v>
      </c>
    </row>
    <row r="289" spans="1:9" hidden="1">
      <c r="A289" s="84" t="s">
        <v>157</v>
      </c>
      <c r="B289" s="14"/>
      <c r="C289" s="105"/>
      <c r="D289" s="51"/>
      <c r="E289" s="37">
        <v>8000</v>
      </c>
      <c r="F289" s="26"/>
      <c r="G289" s="105"/>
      <c r="H289" s="26"/>
      <c r="I289" s="26">
        <v>7178</v>
      </c>
    </row>
    <row r="290" spans="1:9" hidden="1">
      <c r="A290" s="84" t="s">
        <v>158</v>
      </c>
      <c r="B290" s="14"/>
      <c r="C290" s="105"/>
      <c r="D290" s="51"/>
      <c r="E290" s="37">
        <v>3000</v>
      </c>
      <c r="F290" s="26"/>
      <c r="G290" s="105"/>
      <c r="H290" s="26"/>
      <c r="I290" s="26">
        <v>2717</v>
      </c>
    </row>
    <row r="291" spans="1:9" hidden="1">
      <c r="A291" s="84" t="s">
        <v>159</v>
      </c>
      <c r="B291" s="12"/>
      <c r="C291" s="105"/>
      <c r="D291" s="51"/>
      <c r="E291" s="38">
        <v>1500</v>
      </c>
      <c r="F291" s="26"/>
      <c r="G291" s="105"/>
      <c r="H291" s="26"/>
      <c r="I291" s="20">
        <v>1484</v>
      </c>
    </row>
    <row r="292" spans="1:9">
      <c r="A292" s="13" t="s">
        <v>320</v>
      </c>
      <c r="B292" s="12"/>
      <c r="C292" s="105">
        <v>29450</v>
      </c>
      <c r="D292" s="26"/>
      <c r="E292" s="26">
        <f>SUM(E279:E291)</f>
        <v>28900</v>
      </c>
      <c r="F292" s="26"/>
      <c r="G292" s="105">
        <v>28294</v>
      </c>
      <c r="H292" s="26"/>
      <c r="I292" s="26">
        <f>SUM(I279:I291)</f>
        <v>24736</v>
      </c>
    </row>
    <row r="293" spans="1:9" hidden="1">
      <c r="A293" s="13"/>
      <c r="B293" s="12"/>
      <c r="C293" s="105"/>
      <c r="D293" s="26"/>
      <c r="E293" s="15"/>
      <c r="F293" s="26"/>
      <c r="G293" s="105"/>
      <c r="H293" s="26"/>
      <c r="I293" s="26"/>
    </row>
    <row r="294" spans="1:9" hidden="1">
      <c r="A294" s="13" t="s">
        <v>160</v>
      </c>
      <c r="B294" s="14"/>
      <c r="C294" s="105"/>
      <c r="D294" s="26"/>
      <c r="E294" s="15"/>
      <c r="F294" s="26"/>
      <c r="G294" s="105"/>
      <c r="H294" s="26"/>
      <c r="I294" s="26"/>
    </row>
    <row r="295" spans="1:9" hidden="1">
      <c r="A295" s="84" t="s">
        <v>161</v>
      </c>
      <c r="B295" s="14"/>
      <c r="C295" s="105"/>
      <c r="D295" s="51"/>
      <c r="E295" s="37">
        <v>4500</v>
      </c>
      <c r="F295" s="26"/>
      <c r="G295" s="105"/>
      <c r="H295" s="26"/>
      <c r="I295" s="26">
        <v>5513</v>
      </c>
    </row>
    <row r="296" spans="1:9" hidden="1">
      <c r="A296" s="84" t="s">
        <v>162</v>
      </c>
      <c r="B296" s="14"/>
      <c r="C296" s="105"/>
      <c r="D296" s="51"/>
      <c r="E296" s="38">
        <v>1680</v>
      </c>
      <c r="F296" s="26"/>
      <c r="G296" s="105"/>
      <c r="H296" s="26"/>
      <c r="I296" s="20">
        <v>1031</v>
      </c>
    </row>
    <row r="297" spans="1:9">
      <c r="A297" s="84" t="s">
        <v>321</v>
      </c>
      <c r="B297" s="14"/>
      <c r="C297" s="105">
        <v>6480</v>
      </c>
      <c r="D297" s="26"/>
      <c r="E297" s="26">
        <f>SUM(E295:E296)</f>
        <v>6180</v>
      </c>
      <c r="F297" s="26"/>
      <c r="G297" s="105">
        <v>6204</v>
      </c>
      <c r="H297" s="26"/>
      <c r="I297" s="26">
        <f>SUM(I295:I296)</f>
        <v>6544</v>
      </c>
    </row>
    <row r="298" spans="1:9" hidden="1">
      <c r="A298" s="84"/>
      <c r="B298" s="14"/>
      <c r="C298" s="105"/>
      <c r="D298" s="51"/>
      <c r="E298" s="37"/>
      <c r="F298" s="26"/>
      <c r="G298" s="105"/>
      <c r="H298" s="26"/>
      <c r="I298" s="26"/>
    </row>
    <row r="299" spans="1:9" hidden="1">
      <c r="A299" s="84" t="s">
        <v>163</v>
      </c>
      <c r="B299" s="14"/>
      <c r="C299" s="105"/>
      <c r="D299" s="51"/>
      <c r="E299" s="37"/>
      <c r="F299" s="26"/>
      <c r="G299" s="105"/>
      <c r="H299" s="26"/>
      <c r="I299" s="26"/>
    </row>
    <row r="300" spans="1:9" hidden="1">
      <c r="A300" s="84" t="s">
        <v>164</v>
      </c>
      <c r="B300" s="14"/>
      <c r="C300" s="105"/>
      <c r="D300" s="51"/>
      <c r="E300" s="37">
        <v>2500</v>
      </c>
      <c r="F300" s="26"/>
      <c r="G300" s="105"/>
      <c r="H300" s="26"/>
      <c r="I300" s="26">
        <v>315</v>
      </c>
    </row>
    <row r="301" spans="1:9" hidden="1">
      <c r="A301" s="84" t="s">
        <v>165</v>
      </c>
      <c r="B301" s="14"/>
      <c r="C301" s="105"/>
      <c r="D301" s="51"/>
      <c r="E301" s="37">
        <v>28000</v>
      </c>
      <c r="F301" s="26"/>
      <c r="G301" s="105"/>
      <c r="H301" s="26"/>
      <c r="I301" s="26">
        <v>31171</v>
      </c>
    </row>
    <row r="302" spans="1:9" hidden="1">
      <c r="A302" s="84" t="s">
        <v>166</v>
      </c>
      <c r="B302" s="14"/>
      <c r="C302" s="105"/>
      <c r="D302" s="51"/>
      <c r="E302" s="37">
        <v>600</v>
      </c>
      <c r="F302" s="26"/>
      <c r="G302" s="105"/>
      <c r="H302" s="26"/>
      <c r="I302" s="26">
        <v>628</v>
      </c>
    </row>
    <row r="303" spans="1:9" hidden="1">
      <c r="A303" s="84" t="s">
        <v>167</v>
      </c>
      <c r="B303" s="14"/>
      <c r="C303" s="105"/>
      <c r="D303" s="51"/>
      <c r="E303" s="37">
        <v>750</v>
      </c>
      <c r="F303" s="26"/>
      <c r="G303" s="105"/>
      <c r="H303" s="26"/>
      <c r="I303" s="26">
        <v>596</v>
      </c>
    </row>
    <row r="304" spans="1:9" hidden="1">
      <c r="A304" s="84" t="s">
        <v>168</v>
      </c>
      <c r="B304" s="14"/>
      <c r="C304" s="105"/>
      <c r="D304" s="51"/>
      <c r="E304" s="37">
        <v>2500</v>
      </c>
      <c r="F304" s="26"/>
      <c r="G304" s="105"/>
      <c r="H304" s="26"/>
      <c r="I304" s="26">
        <v>1942</v>
      </c>
    </row>
    <row r="305" spans="1:9" hidden="1">
      <c r="A305" s="84" t="s">
        <v>169</v>
      </c>
      <c r="B305" s="14"/>
      <c r="C305" s="105"/>
      <c r="D305" s="51"/>
      <c r="E305" s="37">
        <v>0</v>
      </c>
      <c r="F305" s="26"/>
      <c r="G305" s="105"/>
      <c r="H305" s="26"/>
      <c r="I305" s="26">
        <v>0</v>
      </c>
    </row>
    <row r="306" spans="1:9" hidden="1">
      <c r="A306" s="84" t="s">
        <v>170</v>
      </c>
      <c r="B306" s="14"/>
      <c r="C306" s="105"/>
      <c r="D306" s="51"/>
      <c r="E306" s="37">
        <v>0</v>
      </c>
      <c r="F306" s="26"/>
      <c r="G306" s="105"/>
      <c r="H306" s="26"/>
      <c r="I306" s="26">
        <v>0</v>
      </c>
    </row>
    <row r="307" spans="1:9" hidden="1">
      <c r="A307" s="84" t="s">
        <v>171</v>
      </c>
      <c r="B307" s="14"/>
      <c r="C307" s="105"/>
      <c r="D307" s="51"/>
      <c r="E307" s="37">
        <v>750</v>
      </c>
      <c r="F307" s="26"/>
      <c r="G307" s="105"/>
      <c r="H307" s="26"/>
      <c r="I307" s="26">
        <v>375</v>
      </c>
    </row>
    <row r="308" spans="1:9" hidden="1">
      <c r="A308" s="84" t="s">
        <v>172</v>
      </c>
      <c r="B308" s="14"/>
      <c r="C308" s="105"/>
      <c r="D308" s="51"/>
      <c r="E308" s="37">
        <v>4000</v>
      </c>
      <c r="F308" s="26"/>
      <c r="G308" s="105"/>
      <c r="H308" s="26"/>
      <c r="I308" s="26">
        <v>4350</v>
      </c>
    </row>
    <row r="309" spans="1:9" hidden="1">
      <c r="A309" s="84" t="s">
        <v>173</v>
      </c>
      <c r="B309" s="14"/>
      <c r="C309" s="105"/>
      <c r="D309" s="51"/>
      <c r="E309" s="37">
        <v>1000</v>
      </c>
      <c r="F309" s="26"/>
      <c r="G309" s="105"/>
      <c r="H309" s="26"/>
      <c r="I309" s="26">
        <v>335</v>
      </c>
    </row>
    <row r="310" spans="1:9" hidden="1">
      <c r="A310" s="84" t="s">
        <v>174</v>
      </c>
      <c r="B310" s="14"/>
      <c r="C310" s="105"/>
      <c r="D310" s="51"/>
      <c r="E310" s="37">
        <v>0</v>
      </c>
      <c r="F310" s="26"/>
      <c r="G310" s="105"/>
      <c r="H310" s="26"/>
      <c r="I310" s="26">
        <v>0</v>
      </c>
    </row>
    <row r="311" spans="1:9" hidden="1">
      <c r="A311" s="84" t="s">
        <v>175</v>
      </c>
      <c r="B311" s="14"/>
      <c r="C311" s="105"/>
      <c r="D311" s="51"/>
      <c r="E311" s="37">
        <v>0</v>
      </c>
      <c r="F311" s="26"/>
      <c r="G311" s="105"/>
      <c r="H311" s="26"/>
      <c r="I311" s="26">
        <v>19</v>
      </c>
    </row>
    <row r="312" spans="1:9" hidden="1">
      <c r="A312" s="84" t="s">
        <v>176</v>
      </c>
      <c r="B312" s="14"/>
      <c r="C312" s="105"/>
      <c r="D312" s="51"/>
      <c r="E312" s="37">
        <v>0</v>
      </c>
      <c r="F312" s="26"/>
      <c r="G312" s="105"/>
      <c r="H312" s="26"/>
      <c r="I312" s="26"/>
    </row>
    <row r="313" spans="1:9" hidden="1">
      <c r="A313" s="84" t="s">
        <v>177</v>
      </c>
      <c r="B313" s="12"/>
      <c r="C313" s="105"/>
      <c r="D313" s="51"/>
      <c r="E313" s="51">
        <v>9122</v>
      </c>
      <c r="F313" s="26"/>
      <c r="G313" s="105"/>
      <c r="H313" s="26"/>
      <c r="I313" s="26">
        <v>9100</v>
      </c>
    </row>
    <row r="314" spans="1:9">
      <c r="A314" s="13" t="s">
        <v>322</v>
      </c>
      <c r="B314" s="12"/>
      <c r="C314" s="105">
        <v>46435</v>
      </c>
      <c r="D314" s="51"/>
      <c r="E314" s="51">
        <v>49222</v>
      </c>
      <c r="F314" s="26"/>
      <c r="G314" s="105">
        <v>49498</v>
      </c>
      <c r="H314" s="26"/>
      <c r="I314" s="26">
        <v>48831</v>
      </c>
    </row>
    <row r="315" spans="1:9">
      <c r="A315" s="13" t="s">
        <v>346</v>
      </c>
      <c r="B315" s="12"/>
      <c r="C315" s="105">
        <v>-21000</v>
      </c>
      <c r="D315" s="26"/>
      <c r="E315" s="20">
        <v>0</v>
      </c>
      <c r="F315" s="26"/>
      <c r="G315" s="105">
        <v>0</v>
      </c>
      <c r="H315" s="26"/>
      <c r="I315" s="20">
        <v>0</v>
      </c>
    </row>
    <row r="316" spans="1:9" ht="15" hidden="1" customHeight="1">
      <c r="A316" s="12"/>
      <c r="B316" s="12"/>
      <c r="C316" s="105"/>
      <c r="D316" s="21"/>
      <c r="E316" s="18"/>
      <c r="F316" s="26"/>
      <c r="G316" s="105"/>
      <c r="H316" s="26"/>
      <c r="I316" s="26"/>
    </row>
    <row r="317" spans="1:9">
      <c r="A317" s="54" t="s">
        <v>282</v>
      </c>
      <c r="B317" s="12"/>
      <c r="C317" s="111">
        <f>SUM(C237+C242+C252+C272+C276+C292+C297+C314+C315)</f>
        <v>406451</v>
      </c>
      <c r="D317" s="21"/>
      <c r="E317" s="29">
        <f>SUM(E237+E242+E252+E272+E276+E292+E297+E314+E315)</f>
        <v>414575</v>
      </c>
      <c r="F317" s="21"/>
      <c r="G317" s="111">
        <f>SUM(G237+G242+G252+G272+G276+G292+G297+G314+G315)</f>
        <v>400150</v>
      </c>
      <c r="H317" s="29"/>
      <c r="I317" s="29">
        <f>SUM(I237+I242+I252+I272+I276+I292+I297+I314+I315)</f>
        <v>385099</v>
      </c>
    </row>
    <row r="318" spans="1:9" hidden="1">
      <c r="A318" s="12"/>
      <c r="B318" s="12"/>
      <c r="C318" s="105"/>
      <c r="D318" s="21"/>
      <c r="E318" s="19"/>
      <c r="F318" s="26"/>
      <c r="G318" s="105"/>
      <c r="H318" s="26"/>
      <c r="I318" s="26"/>
    </row>
    <row r="319" spans="1:9">
      <c r="A319" s="54" t="s">
        <v>273</v>
      </c>
      <c r="B319" s="13"/>
      <c r="C319" s="79">
        <f>C212-C317</f>
        <v>965</v>
      </c>
      <c r="D319" s="21"/>
      <c r="E319" s="79">
        <f>E212-E317</f>
        <v>0</v>
      </c>
      <c r="F319" s="36"/>
      <c r="G319" s="101">
        <f>G212-G317</f>
        <v>-5954</v>
      </c>
      <c r="H319" s="29"/>
      <c r="I319" s="101">
        <f>I212-I317</f>
        <v>0</v>
      </c>
    </row>
    <row r="320" spans="1:9" hidden="1">
      <c r="A320" s="13"/>
      <c r="B320" s="41"/>
      <c r="C320" s="105"/>
      <c r="D320" s="33"/>
      <c r="E320" s="30"/>
      <c r="F320" s="33"/>
      <c r="G320" s="105"/>
      <c r="H320" s="33"/>
      <c r="I320" s="30"/>
    </row>
    <row r="321" spans="1:9">
      <c r="A321" s="41"/>
      <c r="B321" s="71"/>
      <c r="C321" s="105"/>
      <c r="D321" s="26"/>
      <c r="E321" s="15"/>
      <c r="F321" s="33"/>
      <c r="G321" s="105"/>
      <c r="H321" s="33"/>
      <c r="I321" s="30"/>
    </row>
    <row r="322" spans="1:9">
      <c r="A322" s="114" t="s">
        <v>284</v>
      </c>
      <c r="B322" s="12"/>
      <c r="C322" s="105"/>
      <c r="D322" s="33"/>
      <c r="E322" s="30"/>
      <c r="F322" s="33"/>
      <c r="G322" s="105"/>
      <c r="H322" s="33"/>
      <c r="I322" s="30"/>
    </row>
    <row r="323" spans="1:9" hidden="1">
      <c r="A323" s="12" t="s">
        <v>178</v>
      </c>
      <c r="B323" s="12"/>
      <c r="C323" s="105"/>
      <c r="D323" s="26"/>
      <c r="E323" s="15"/>
      <c r="F323" s="33"/>
      <c r="G323" s="105"/>
      <c r="H323" s="33"/>
      <c r="I323" s="30"/>
    </row>
    <row r="324" spans="1:9" hidden="1">
      <c r="A324" s="12" t="s">
        <v>179</v>
      </c>
      <c r="B324" s="12"/>
      <c r="C324" s="105"/>
      <c r="D324" s="26"/>
      <c r="E324" s="15">
        <v>27000</v>
      </c>
      <c r="F324" s="26"/>
      <c r="G324" s="105"/>
      <c r="H324" s="26"/>
      <c r="I324" s="15">
        <v>14224</v>
      </c>
    </row>
    <row r="325" spans="1:9" hidden="1">
      <c r="A325" s="12" t="s">
        <v>180</v>
      </c>
      <c r="B325" s="12"/>
      <c r="C325" s="105"/>
      <c r="D325" s="26"/>
      <c r="E325" s="15">
        <v>30000</v>
      </c>
      <c r="F325" s="26"/>
      <c r="G325" s="105"/>
      <c r="H325" s="26"/>
      <c r="I325" s="15">
        <v>6154</v>
      </c>
    </row>
    <row r="326" spans="1:9" hidden="1">
      <c r="A326" s="12" t="s">
        <v>181</v>
      </c>
      <c r="B326" s="12"/>
      <c r="C326" s="105"/>
      <c r="D326" s="26"/>
      <c r="E326" s="15">
        <v>8500</v>
      </c>
      <c r="F326" s="26"/>
      <c r="G326" s="105"/>
      <c r="H326" s="26"/>
      <c r="I326" s="15">
        <v>6068</v>
      </c>
    </row>
    <row r="327" spans="1:9" hidden="1">
      <c r="A327" s="12" t="s">
        <v>182</v>
      </c>
      <c r="B327" s="23"/>
      <c r="C327" s="105"/>
      <c r="D327" s="26"/>
      <c r="E327" s="15">
        <v>10000</v>
      </c>
      <c r="F327" s="26"/>
      <c r="G327" s="105"/>
      <c r="H327" s="26"/>
      <c r="I327" s="15">
        <v>14527</v>
      </c>
    </row>
    <row r="328" spans="1:9" hidden="1">
      <c r="A328" s="23" t="s">
        <v>183</v>
      </c>
      <c r="B328" s="12"/>
      <c r="C328" s="105"/>
      <c r="D328" s="26"/>
      <c r="E328" s="15"/>
      <c r="F328" s="26"/>
      <c r="G328" s="105"/>
      <c r="H328" s="26"/>
      <c r="I328" s="15"/>
    </row>
    <row r="329" spans="1:9" hidden="1">
      <c r="A329" s="12" t="s">
        <v>184</v>
      </c>
      <c r="B329" s="12"/>
      <c r="C329" s="105"/>
      <c r="D329" s="26"/>
      <c r="E329" s="26">
        <v>1000</v>
      </c>
      <c r="F329" s="26"/>
      <c r="G329" s="105"/>
      <c r="H329" s="26"/>
      <c r="I329" s="26">
        <v>20233</v>
      </c>
    </row>
    <row r="330" spans="1:9" hidden="1">
      <c r="A330" s="12" t="s">
        <v>185</v>
      </c>
      <c r="B330" s="12"/>
      <c r="C330" s="105"/>
      <c r="D330" s="26"/>
      <c r="E330" s="15">
        <v>200</v>
      </c>
      <c r="F330" s="26"/>
      <c r="G330" s="105"/>
      <c r="H330" s="26"/>
      <c r="I330" s="15">
        <v>0</v>
      </c>
    </row>
    <row r="331" spans="1:9" hidden="1">
      <c r="A331" s="12" t="s">
        <v>186</v>
      </c>
      <c r="B331" s="12"/>
      <c r="C331" s="105"/>
      <c r="D331" s="26"/>
      <c r="E331" s="15">
        <v>10000</v>
      </c>
      <c r="F331" s="26"/>
      <c r="G331" s="105"/>
      <c r="H331" s="26"/>
      <c r="I331" s="15">
        <v>8854</v>
      </c>
    </row>
    <row r="332" spans="1:9" hidden="1">
      <c r="A332" s="12" t="s">
        <v>277</v>
      </c>
      <c r="B332" s="12"/>
      <c r="C332" s="105"/>
      <c r="D332" s="26"/>
      <c r="E332" s="15"/>
      <c r="F332" s="26"/>
      <c r="G332" s="105"/>
      <c r="H332" s="26"/>
      <c r="I332" s="15"/>
    </row>
    <row r="333" spans="1:9" hidden="1">
      <c r="A333" s="12" t="s">
        <v>187</v>
      </c>
      <c r="B333" s="12"/>
      <c r="C333" s="105"/>
      <c r="D333" s="26"/>
      <c r="E333" s="15">
        <v>50000</v>
      </c>
      <c r="F333" s="26"/>
      <c r="G333" s="105"/>
      <c r="H333" s="26"/>
      <c r="I333" s="15">
        <v>68090</v>
      </c>
    </row>
    <row r="334" spans="1:9" hidden="1">
      <c r="A334" s="12" t="s">
        <v>188</v>
      </c>
      <c r="B334" s="12"/>
      <c r="C334" s="105"/>
      <c r="D334" s="26"/>
      <c r="E334" s="15">
        <v>8000</v>
      </c>
      <c r="F334" s="26"/>
      <c r="G334" s="105"/>
      <c r="H334" s="26"/>
      <c r="I334" s="15">
        <v>6089</v>
      </c>
    </row>
    <row r="335" spans="1:9" hidden="1">
      <c r="A335" s="12" t="s">
        <v>254</v>
      </c>
      <c r="B335" s="12"/>
      <c r="C335" s="105"/>
      <c r="D335" s="26"/>
      <c r="E335" s="15"/>
      <c r="F335" s="26"/>
      <c r="G335" s="105"/>
      <c r="H335" s="26"/>
      <c r="I335" s="15"/>
    </row>
    <row r="336" spans="1:9" hidden="1">
      <c r="A336" s="12" t="s">
        <v>278</v>
      </c>
      <c r="B336" s="12"/>
      <c r="C336" s="105"/>
      <c r="D336" s="26"/>
      <c r="E336" s="15"/>
      <c r="F336" s="26"/>
      <c r="G336" s="105"/>
      <c r="H336" s="26"/>
      <c r="I336" s="15"/>
    </row>
    <row r="337" spans="1:9" hidden="1">
      <c r="A337" s="48" t="s">
        <v>189</v>
      </c>
      <c r="B337" s="48"/>
      <c r="C337" s="105"/>
      <c r="D337" s="80"/>
      <c r="E337" s="49">
        <v>49577</v>
      </c>
      <c r="F337" s="80"/>
      <c r="G337" s="105"/>
      <c r="H337" s="80"/>
      <c r="I337" s="49">
        <v>24245</v>
      </c>
    </row>
    <row r="338" spans="1:9">
      <c r="A338" s="55" t="s">
        <v>333</v>
      </c>
      <c r="B338" s="24"/>
      <c r="C338" s="105"/>
      <c r="D338" s="81"/>
      <c r="E338" s="81"/>
      <c r="F338" s="81"/>
      <c r="G338" s="105"/>
      <c r="H338" s="99"/>
      <c r="I338" s="24"/>
    </row>
    <row r="339" spans="1:9">
      <c r="A339" s="87" t="s">
        <v>324</v>
      </c>
      <c r="B339" s="24"/>
      <c r="C339" s="105">
        <v>126550</v>
      </c>
      <c r="D339" s="81"/>
      <c r="E339" s="81">
        <v>144700</v>
      </c>
      <c r="F339" s="81"/>
      <c r="G339" s="105">
        <v>119780</v>
      </c>
      <c r="H339" s="81"/>
      <c r="I339" s="81">
        <v>144240</v>
      </c>
    </row>
    <row r="340" spans="1:9">
      <c r="A340" s="87" t="s">
        <v>312</v>
      </c>
      <c r="B340" s="24"/>
      <c r="C340" s="106">
        <v>43000</v>
      </c>
      <c r="D340" s="81"/>
      <c r="E340" s="17">
        <v>49577</v>
      </c>
      <c r="F340" s="81"/>
      <c r="G340" s="106">
        <v>54309</v>
      </c>
      <c r="H340" s="81"/>
      <c r="I340" s="17">
        <v>24244</v>
      </c>
    </row>
    <row r="341" spans="1:9">
      <c r="A341" s="55" t="s">
        <v>343</v>
      </c>
      <c r="B341" s="71"/>
      <c r="C341" s="18">
        <f>SUM(C339:C340)</f>
        <v>169550</v>
      </c>
      <c r="D341" s="21"/>
      <c r="E341" s="18">
        <f>SUM(E324:E337)</f>
        <v>194277</v>
      </c>
      <c r="F341" s="97"/>
      <c r="G341" s="18">
        <f>SUM(G339:G340)</f>
        <v>174089</v>
      </c>
      <c r="H341" s="21"/>
      <c r="I341" s="18">
        <f>SUM(I324:I337)</f>
        <v>168484</v>
      </c>
    </row>
    <row r="342" spans="1:9">
      <c r="A342" s="71"/>
      <c r="B342" s="12"/>
      <c r="C342" s="105"/>
      <c r="D342" s="33"/>
      <c r="E342" s="33"/>
      <c r="F342" s="21"/>
      <c r="G342" s="105"/>
      <c r="H342" s="21"/>
      <c r="I342" s="21"/>
    </row>
    <row r="343" spans="1:9">
      <c r="A343" s="55" t="s">
        <v>332</v>
      </c>
      <c r="B343" s="12"/>
      <c r="C343" s="105"/>
      <c r="D343" s="26"/>
      <c r="E343" s="15"/>
      <c r="F343" s="33"/>
      <c r="G343" s="105"/>
      <c r="H343" s="33"/>
      <c r="I343" s="30"/>
    </row>
    <row r="344" spans="1:9" hidden="1">
      <c r="A344" s="12" t="s">
        <v>105</v>
      </c>
      <c r="B344" s="12"/>
      <c r="C344" s="105"/>
      <c r="D344" s="26"/>
      <c r="E344" s="15"/>
      <c r="F344" s="33"/>
      <c r="G344" s="105"/>
      <c r="H344" s="33"/>
      <c r="I344" s="30"/>
    </row>
    <row r="345" spans="1:9" hidden="1">
      <c r="A345" s="12" t="s">
        <v>190</v>
      </c>
      <c r="B345" s="12"/>
      <c r="C345" s="105"/>
      <c r="D345" s="26"/>
      <c r="E345" s="15">
        <v>31679</v>
      </c>
      <c r="F345" s="26"/>
      <c r="G345" s="105"/>
      <c r="H345" s="26"/>
      <c r="I345" s="15">
        <v>30600</v>
      </c>
    </row>
    <row r="346" spans="1:9" hidden="1">
      <c r="A346" s="12" t="s">
        <v>191</v>
      </c>
      <c r="B346" s="12"/>
      <c r="C346" s="105"/>
      <c r="D346" s="26"/>
      <c r="E346" s="15">
        <v>6500</v>
      </c>
      <c r="F346" s="26"/>
      <c r="G346" s="105"/>
      <c r="H346" s="26"/>
      <c r="I346" s="15">
        <v>6216</v>
      </c>
    </row>
    <row r="347" spans="1:9" hidden="1">
      <c r="A347" s="12" t="s">
        <v>192</v>
      </c>
      <c r="B347" s="12"/>
      <c r="C347" s="105"/>
      <c r="D347" s="26"/>
      <c r="E347" s="15">
        <v>4000</v>
      </c>
      <c r="F347" s="26"/>
      <c r="G347" s="105"/>
      <c r="H347" s="26"/>
      <c r="I347" s="15">
        <v>3886</v>
      </c>
    </row>
    <row r="348" spans="1:9" hidden="1">
      <c r="A348" s="12" t="s">
        <v>193</v>
      </c>
      <c r="B348" s="12"/>
      <c r="C348" s="105"/>
      <c r="D348" s="26"/>
      <c r="E348" s="15">
        <v>4500</v>
      </c>
      <c r="F348" s="26"/>
      <c r="G348" s="105"/>
      <c r="H348" s="26"/>
      <c r="I348" s="15">
        <v>2464</v>
      </c>
    </row>
    <row r="349" spans="1:9" hidden="1">
      <c r="A349" s="12" t="s">
        <v>194</v>
      </c>
      <c r="B349" s="12"/>
      <c r="C349" s="105"/>
      <c r="D349" s="26"/>
      <c r="E349" s="20">
        <v>8000</v>
      </c>
      <c r="F349" s="26"/>
      <c r="G349" s="105"/>
      <c r="H349" s="26"/>
      <c r="I349" s="20">
        <v>7877</v>
      </c>
    </row>
    <row r="350" spans="1:9">
      <c r="A350" s="13" t="s">
        <v>316</v>
      </c>
      <c r="B350" s="12"/>
      <c r="C350" s="105">
        <v>52547</v>
      </c>
      <c r="D350" s="26"/>
      <c r="E350" s="15">
        <f>SUM(E345:E349)</f>
        <v>54679</v>
      </c>
      <c r="F350" s="26"/>
      <c r="G350" s="105">
        <v>53098</v>
      </c>
      <c r="H350" s="26"/>
      <c r="I350" s="15">
        <f>SUM(I345:I349)</f>
        <v>51043</v>
      </c>
    </row>
    <row r="351" spans="1:9" hidden="1">
      <c r="A351" s="13"/>
      <c r="B351" s="12"/>
      <c r="C351" s="105"/>
      <c r="D351" s="26"/>
      <c r="E351" s="15"/>
      <c r="F351" s="26"/>
      <c r="G351" s="105"/>
      <c r="H351" s="26"/>
      <c r="I351" s="15"/>
    </row>
    <row r="352" spans="1:9" hidden="1">
      <c r="A352" s="13" t="s">
        <v>117</v>
      </c>
      <c r="B352" s="12"/>
      <c r="C352" s="105"/>
      <c r="D352" s="26"/>
      <c r="E352" s="15"/>
      <c r="F352" s="33"/>
      <c r="G352" s="105"/>
      <c r="H352" s="33"/>
      <c r="I352" s="30"/>
    </row>
    <row r="353" spans="1:9" hidden="1">
      <c r="A353" s="13" t="s">
        <v>195</v>
      </c>
      <c r="B353" s="12"/>
      <c r="C353" s="105"/>
      <c r="D353" s="26"/>
      <c r="E353" s="20">
        <f>E350*0.0765</f>
        <v>4182.9435000000003</v>
      </c>
      <c r="F353" s="26"/>
      <c r="G353" s="105"/>
      <c r="H353" s="26"/>
      <c r="I353" s="20">
        <v>4132</v>
      </c>
    </row>
    <row r="354" spans="1:9">
      <c r="A354" s="13" t="s">
        <v>317</v>
      </c>
      <c r="B354" s="71"/>
      <c r="C354" s="105">
        <v>4020</v>
      </c>
      <c r="D354" s="26"/>
      <c r="E354" s="15">
        <f>E353</f>
        <v>4182.9435000000003</v>
      </c>
      <c r="F354" s="26"/>
      <c r="G354" s="105">
        <v>4062</v>
      </c>
      <c r="H354" s="26"/>
      <c r="I354" s="26">
        <f>SUM(I353)</f>
        <v>4132</v>
      </c>
    </row>
    <row r="355" spans="1:9" hidden="1">
      <c r="A355" s="71"/>
      <c r="B355" s="12"/>
      <c r="C355" s="105"/>
      <c r="D355" s="33"/>
      <c r="E355" s="30"/>
      <c r="F355" s="33"/>
      <c r="G355" s="105"/>
      <c r="H355" s="33"/>
      <c r="I355" s="30"/>
    </row>
    <row r="356" spans="1:9" hidden="1">
      <c r="A356" s="13" t="s">
        <v>196</v>
      </c>
      <c r="B356" s="12"/>
      <c r="C356" s="105"/>
      <c r="D356" s="26"/>
      <c r="E356" s="15"/>
      <c r="F356" s="33"/>
      <c r="G356" s="105"/>
      <c r="H356" s="33"/>
      <c r="I356" s="30"/>
    </row>
    <row r="357" spans="1:9" hidden="1">
      <c r="A357" s="13" t="s">
        <v>197</v>
      </c>
      <c r="B357" s="12"/>
      <c r="C357" s="105"/>
      <c r="D357" s="26"/>
      <c r="E357" s="15">
        <v>475</v>
      </c>
      <c r="F357" s="26"/>
      <c r="G357" s="105"/>
      <c r="H357" s="26"/>
      <c r="I357" s="15">
        <v>597</v>
      </c>
    </row>
    <row r="358" spans="1:9" hidden="1">
      <c r="A358" s="13" t="s">
        <v>198</v>
      </c>
      <c r="B358" s="12"/>
      <c r="C358" s="105"/>
      <c r="D358" s="26"/>
      <c r="E358" s="15">
        <v>22064</v>
      </c>
      <c r="F358" s="26"/>
      <c r="G358" s="105"/>
      <c r="H358" s="26"/>
      <c r="I358" s="15">
        <v>18381</v>
      </c>
    </row>
    <row r="359" spans="1:9" hidden="1">
      <c r="A359" s="13" t="s">
        <v>199</v>
      </c>
      <c r="B359" s="12"/>
      <c r="C359" s="105"/>
      <c r="D359" s="26"/>
      <c r="E359" s="15">
        <v>5766</v>
      </c>
      <c r="F359" s="26"/>
      <c r="G359" s="105"/>
      <c r="H359" s="26"/>
      <c r="I359" s="15">
        <v>5569</v>
      </c>
    </row>
    <row r="360" spans="1:9" hidden="1">
      <c r="A360" s="13" t="s">
        <v>200</v>
      </c>
      <c r="B360" s="12"/>
      <c r="C360" s="105"/>
      <c r="D360" s="26"/>
      <c r="E360" s="15">
        <v>750</v>
      </c>
      <c r="F360" s="26"/>
      <c r="G360" s="105"/>
      <c r="H360" s="26"/>
      <c r="I360" s="15">
        <v>701</v>
      </c>
    </row>
    <row r="361" spans="1:9" hidden="1">
      <c r="A361" s="13" t="s">
        <v>201</v>
      </c>
      <c r="B361" s="12"/>
      <c r="C361" s="105"/>
      <c r="D361" s="26"/>
      <c r="E361" s="15">
        <v>309</v>
      </c>
      <c r="F361" s="26"/>
      <c r="G361" s="105"/>
      <c r="H361" s="26"/>
      <c r="I361" s="15">
        <v>230</v>
      </c>
    </row>
    <row r="362" spans="1:9" hidden="1">
      <c r="A362" s="13" t="s">
        <v>202</v>
      </c>
      <c r="B362" s="12"/>
      <c r="C362" s="105"/>
      <c r="D362" s="26"/>
      <c r="E362" s="20"/>
      <c r="F362" s="26"/>
      <c r="G362" s="105"/>
      <c r="H362" s="26"/>
      <c r="I362" s="20"/>
    </row>
    <row r="363" spans="1:9">
      <c r="A363" s="13" t="s">
        <v>334</v>
      </c>
      <c r="B363" s="12"/>
      <c r="C363" s="105">
        <v>29312</v>
      </c>
      <c r="D363" s="26"/>
      <c r="E363" s="15">
        <f>SUM(E357:E362)</f>
        <v>29364</v>
      </c>
      <c r="F363" s="26"/>
      <c r="G363" s="105">
        <v>26106</v>
      </c>
      <c r="H363" s="26"/>
      <c r="I363" s="15">
        <f>SUM(I357:I362)</f>
        <v>25478</v>
      </c>
    </row>
    <row r="364" spans="1:9" hidden="1">
      <c r="A364" s="13"/>
      <c r="B364" s="12"/>
      <c r="C364" s="105"/>
      <c r="D364" s="26"/>
      <c r="E364" s="15"/>
      <c r="F364" s="26"/>
      <c r="G364" s="105"/>
      <c r="H364" s="26"/>
      <c r="I364" s="15"/>
    </row>
    <row r="365" spans="1:9" hidden="1">
      <c r="A365" s="13"/>
      <c r="B365" s="12"/>
      <c r="C365" s="105"/>
      <c r="D365" s="26"/>
      <c r="E365" s="15"/>
      <c r="F365" s="26"/>
      <c r="G365" s="105"/>
      <c r="H365" s="26"/>
      <c r="I365" s="15"/>
    </row>
    <row r="366" spans="1:9" hidden="1">
      <c r="A366" s="13" t="s">
        <v>126</v>
      </c>
      <c r="B366" s="12"/>
      <c r="C366" s="105"/>
      <c r="D366" s="26"/>
      <c r="E366" s="15"/>
      <c r="F366" s="33"/>
      <c r="G366" s="105"/>
      <c r="H366" s="33"/>
      <c r="I366" s="30"/>
    </row>
    <row r="367" spans="1:9" hidden="1">
      <c r="A367" s="13" t="s">
        <v>203</v>
      </c>
      <c r="B367" s="12"/>
      <c r="C367" s="105"/>
      <c r="D367" s="26"/>
      <c r="E367" s="15">
        <v>2000</v>
      </c>
      <c r="F367" s="26"/>
      <c r="G367" s="105"/>
      <c r="H367" s="26"/>
      <c r="I367" s="15"/>
    </row>
    <row r="368" spans="1:9" hidden="1">
      <c r="A368" s="13" t="s">
        <v>204</v>
      </c>
      <c r="B368" s="12"/>
      <c r="C368" s="105"/>
      <c r="D368" s="26"/>
      <c r="E368" s="15">
        <v>4000</v>
      </c>
      <c r="F368" s="26"/>
      <c r="G368" s="105"/>
      <c r="H368" s="26"/>
      <c r="I368" s="15">
        <v>3194</v>
      </c>
    </row>
    <row r="369" spans="1:9" hidden="1">
      <c r="A369" s="13" t="s">
        <v>205</v>
      </c>
      <c r="B369" s="12"/>
      <c r="C369" s="105"/>
      <c r="D369" s="26"/>
      <c r="E369" s="15">
        <v>300</v>
      </c>
      <c r="F369" s="26"/>
      <c r="G369" s="105"/>
      <c r="H369" s="26"/>
      <c r="I369" s="15">
        <v>92</v>
      </c>
    </row>
    <row r="370" spans="1:9" hidden="1">
      <c r="A370" s="13" t="s">
        <v>206</v>
      </c>
      <c r="B370" s="12"/>
      <c r="C370" s="105"/>
      <c r="D370" s="26"/>
      <c r="E370" s="15">
        <v>1500</v>
      </c>
      <c r="F370" s="26"/>
      <c r="G370" s="105"/>
      <c r="H370" s="26"/>
      <c r="I370" s="15">
        <v>1375</v>
      </c>
    </row>
    <row r="371" spans="1:9" hidden="1">
      <c r="A371" s="13" t="s">
        <v>207</v>
      </c>
      <c r="B371" s="12"/>
      <c r="C371" s="105"/>
      <c r="D371" s="26"/>
      <c r="E371" s="15">
        <v>500</v>
      </c>
      <c r="F371" s="26"/>
      <c r="G371" s="105"/>
      <c r="H371" s="26"/>
      <c r="I371" s="15">
        <v>35</v>
      </c>
    </row>
    <row r="372" spans="1:9" hidden="1">
      <c r="A372" s="13" t="s">
        <v>208</v>
      </c>
      <c r="B372" s="12"/>
      <c r="C372" s="105"/>
      <c r="D372" s="26"/>
      <c r="E372" s="15">
        <v>100</v>
      </c>
      <c r="F372" s="26"/>
      <c r="G372" s="105"/>
      <c r="H372" s="26"/>
      <c r="I372" s="15">
        <v>11</v>
      </c>
    </row>
    <row r="373" spans="1:9" hidden="1">
      <c r="A373" s="13" t="s">
        <v>209</v>
      </c>
      <c r="B373" s="23"/>
      <c r="C373" s="105"/>
      <c r="D373" s="26"/>
      <c r="E373" s="15">
        <v>50</v>
      </c>
      <c r="F373" s="26"/>
      <c r="G373" s="105"/>
      <c r="H373" s="26"/>
      <c r="I373" s="15">
        <v>443</v>
      </c>
    </row>
    <row r="374" spans="1:9" hidden="1">
      <c r="A374" s="88" t="s">
        <v>210</v>
      </c>
      <c r="B374" s="12"/>
      <c r="C374" s="105"/>
      <c r="D374" s="26"/>
      <c r="E374" s="15"/>
      <c r="F374" s="26"/>
      <c r="G374" s="105"/>
      <c r="H374" s="26"/>
      <c r="I374" s="15"/>
    </row>
    <row r="375" spans="1:9" hidden="1">
      <c r="A375" s="13" t="s">
        <v>211</v>
      </c>
      <c r="B375" s="12"/>
      <c r="C375" s="105"/>
      <c r="D375" s="26"/>
      <c r="E375" s="15">
        <v>1500</v>
      </c>
      <c r="F375" s="26"/>
      <c r="G375" s="105"/>
      <c r="H375" s="26"/>
      <c r="I375" s="15"/>
    </row>
    <row r="376" spans="1:9" hidden="1">
      <c r="A376" s="13" t="s">
        <v>212</v>
      </c>
      <c r="B376" s="12"/>
      <c r="C376" s="105"/>
      <c r="D376" s="26"/>
      <c r="E376" s="20">
        <v>5000</v>
      </c>
      <c r="F376" s="26"/>
      <c r="G376" s="105"/>
      <c r="H376" s="26"/>
      <c r="I376" s="20">
        <v>6800</v>
      </c>
    </row>
    <row r="377" spans="1:9">
      <c r="A377" s="13" t="s">
        <v>319</v>
      </c>
      <c r="B377" s="12"/>
      <c r="C377" s="105">
        <v>14461</v>
      </c>
      <c r="D377" s="26"/>
      <c r="E377" s="15">
        <f>SUM(E367:E376)</f>
        <v>14950</v>
      </c>
      <c r="F377" s="26"/>
      <c r="G377" s="105">
        <v>15838</v>
      </c>
      <c r="H377" s="26"/>
      <c r="I377" s="15">
        <f>SUM(I368:I376)</f>
        <v>11950</v>
      </c>
    </row>
    <row r="378" spans="1:9" hidden="1">
      <c r="A378" s="13"/>
      <c r="B378" s="12"/>
      <c r="C378" s="105"/>
      <c r="D378" s="26"/>
      <c r="E378" s="15"/>
      <c r="F378" s="26"/>
      <c r="G378" s="105"/>
      <c r="H378" s="26"/>
      <c r="I378" s="15"/>
    </row>
    <row r="379" spans="1:9" hidden="1">
      <c r="A379" s="13" t="s">
        <v>144</v>
      </c>
      <c r="B379" s="24"/>
      <c r="C379" s="105"/>
      <c r="D379" s="26"/>
      <c r="E379" s="15"/>
      <c r="F379" s="33"/>
      <c r="G379" s="105"/>
      <c r="H379" s="33"/>
      <c r="I379" s="30"/>
    </row>
    <row r="380" spans="1:9" hidden="1">
      <c r="A380" s="89" t="s">
        <v>213</v>
      </c>
      <c r="B380" s="24"/>
      <c r="C380" s="105"/>
      <c r="D380" s="26"/>
      <c r="E380" s="15">
        <v>18146</v>
      </c>
      <c r="F380" s="81"/>
      <c r="G380" s="105"/>
      <c r="H380" s="81"/>
      <c r="I380" s="22">
        <v>15130</v>
      </c>
    </row>
    <row r="381" spans="1:9" hidden="1">
      <c r="A381" s="89" t="s">
        <v>214</v>
      </c>
      <c r="B381" s="24"/>
      <c r="C381" s="105"/>
      <c r="D381" s="26"/>
      <c r="E381" s="15">
        <v>605</v>
      </c>
      <c r="F381" s="81"/>
      <c r="G381" s="105"/>
      <c r="H381" s="81"/>
      <c r="I381" s="22">
        <v>601</v>
      </c>
    </row>
    <row r="382" spans="1:9" hidden="1">
      <c r="A382" s="89" t="s">
        <v>215</v>
      </c>
      <c r="B382" s="24"/>
      <c r="C382" s="105"/>
      <c r="D382" s="26"/>
      <c r="E382" s="20">
        <v>13000</v>
      </c>
      <c r="F382" s="81"/>
      <c r="G382" s="105"/>
      <c r="H382" s="81"/>
      <c r="I382" s="17">
        <v>5348</v>
      </c>
    </row>
    <row r="383" spans="1:9">
      <c r="A383" s="89" t="s">
        <v>335</v>
      </c>
      <c r="B383" s="12"/>
      <c r="C383" s="105">
        <v>19860</v>
      </c>
      <c r="D383" s="26"/>
      <c r="E383" s="15">
        <f>SUM(E380:E382)</f>
        <v>31751</v>
      </c>
      <c r="F383" s="81"/>
      <c r="G383" s="105">
        <v>18149</v>
      </c>
      <c r="H383" s="81"/>
      <c r="I383" s="22">
        <f>SUM(I380:I382)</f>
        <v>21079</v>
      </c>
    </row>
    <row r="384" spans="1:9" hidden="1">
      <c r="A384" s="13"/>
      <c r="B384" s="12"/>
      <c r="C384" s="105"/>
      <c r="D384" s="26"/>
      <c r="E384" s="15"/>
      <c r="F384" s="26"/>
      <c r="G384" s="105"/>
      <c r="H384" s="26"/>
      <c r="I384" s="15"/>
    </row>
    <row r="385" spans="1:9" hidden="1">
      <c r="A385" s="13" t="s">
        <v>146</v>
      </c>
      <c r="B385" s="12"/>
      <c r="C385" s="105"/>
      <c r="D385" s="26"/>
      <c r="E385" s="15"/>
      <c r="F385" s="33"/>
      <c r="G385" s="105"/>
      <c r="H385" s="33"/>
      <c r="I385" s="30"/>
    </row>
    <row r="386" spans="1:9" hidden="1">
      <c r="A386" s="13" t="s">
        <v>216</v>
      </c>
      <c r="B386" s="12"/>
      <c r="C386" s="105"/>
      <c r="D386" s="26"/>
      <c r="E386" s="15">
        <v>6000</v>
      </c>
      <c r="F386" s="26"/>
      <c r="G386" s="105"/>
      <c r="H386" s="26"/>
      <c r="I386" s="15">
        <v>4238</v>
      </c>
    </row>
    <row r="387" spans="1:9" hidden="1">
      <c r="A387" s="13" t="s">
        <v>217</v>
      </c>
      <c r="B387" s="12"/>
      <c r="C387" s="105"/>
      <c r="D387" s="26"/>
      <c r="E387" s="15">
        <v>100</v>
      </c>
      <c r="F387" s="26"/>
      <c r="G387" s="105"/>
      <c r="H387" s="26"/>
      <c r="I387" s="15">
        <v>67</v>
      </c>
    </row>
    <row r="388" spans="1:9" hidden="1">
      <c r="A388" s="13" t="s">
        <v>218</v>
      </c>
      <c r="B388" s="12"/>
      <c r="C388" s="105"/>
      <c r="D388" s="26"/>
      <c r="E388" s="15">
        <v>100</v>
      </c>
      <c r="F388" s="26"/>
      <c r="G388" s="105"/>
      <c r="H388" s="26"/>
      <c r="I388" s="15"/>
    </row>
    <row r="389" spans="1:9" hidden="1">
      <c r="A389" s="13" t="s">
        <v>219</v>
      </c>
      <c r="B389" s="12"/>
      <c r="C389" s="105"/>
      <c r="D389" s="26"/>
      <c r="E389" s="15">
        <v>4000</v>
      </c>
      <c r="F389" s="26"/>
      <c r="G389" s="105"/>
      <c r="H389" s="26"/>
      <c r="I389" s="15">
        <v>5494</v>
      </c>
    </row>
    <row r="390" spans="1:9" hidden="1">
      <c r="A390" s="13" t="s">
        <v>220</v>
      </c>
      <c r="B390" s="12"/>
      <c r="C390" s="105"/>
      <c r="D390" s="26"/>
      <c r="E390" s="15">
        <v>200</v>
      </c>
      <c r="F390" s="26"/>
      <c r="G390" s="105"/>
      <c r="H390" s="26"/>
      <c r="I390" s="15">
        <v>356</v>
      </c>
    </row>
    <row r="391" spans="1:9" hidden="1">
      <c r="A391" s="13" t="s">
        <v>221</v>
      </c>
      <c r="B391" s="12"/>
      <c r="C391" s="105"/>
      <c r="D391" s="26"/>
      <c r="E391" s="15">
        <v>200</v>
      </c>
      <c r="F391" s="26"/>
      <c r="G391" s="105"/>
      <c r="H391" s="26"/>
      <c r="I391" s="15">
        <v>300</v>
      </c>
    </row>
    <row r="392" spans="1:9" hidden="1">
      <c r="A392" s="13" t="s">
        <v>222</v>
      </c>
      <c r="B392" s="12"/>
      <c r="C392" s="105"/>
      <c r="D392" s="26"/>
      <c r="E392" s="15">
        <v>2000</v>
      </c>
      <c r="F392" s="26"/>
      <c r="G392" s="105"/>
      <c r="H392" s="26"/>
      <c r="I392" s="15">
        <v>615</v>
      </c>
    </row>
    <row r="393" spans="1:9" hidden="1">
      <c r="A393" s="13" t="s">
        <v>223</v>
      </c>
      <c r="B393" s="12"/>
      <c r="C393" s="105"/>
      <c r="D393" s="26"/>
      <c r="E393" s="15">
        <v>7000</v>
      </c>
      <c r="F393" s="26"/>
      <c r="G393" s="105"/>
      <c r="H393" s="26"/>
      <c r="I393" s="15">
        <v>6577</v>
      </c>
    </row>
    <row r="394" spans="1:9" hidden="1">
      <c r="A394" s="13" t="s">
        <v>224</v>
      </c>
      <c r="B394" s="12"/>
      <c r="C394" s="105"/>
      <c r="D394" s="26"/>
      <c r="E394" s="20"/>
      <c r="F394" s="26"/>
      <c r="G394" s="105"/>
      <c r="H394" s="26"/>
      <c r="I394" s="20"/>
    </row>
    <row r="395" spans="1:9">
      <c r="A395" s="13" t="s">
        <v>320</v>
      </c>
      <c r="B395" s="12"/>
      <c r="C395" s="105">
        <v>16850</v>
      </c>
      <c r="D395" s="26"/>
      <c r="E395" s="15">
        <f>SUM(E386:E394)</f>
        <v>19600</v>
      </c>
      <c r="F395" s="26"/>
      <c r="G395" s="105">
        <v>21429</v>
      </c>
      <c r="H395" s="26"/>
      <c r="I395" s="15">
        <f>SUM(I386:I394)</f>
        <v>17647</v>
      </c>
    </row>
    <row r="396" spans="1:9" hidden="1">
      <c r="A396" s="13"/>
      <c r="B396" s="12"/>
      <c r="C396" s="105"/>
      <c r="D396" s="26"/>
      <c r="E396" s="15"/>
      <c r="F396" s="26"/>
      <c r="G396" s="105"/>
      <c r="H396" s="26"/>
      <c r="I396" s="15"/>
    </row>
    <row r="397" spans="1:9" hidden="1">
      <c r="A397" s="13" t="s">
        <v>160</v>
      </c>
      <c r="B397" s="12"/>
      <c r="C397" s="105"/>
      <c r="D397" s="26"/>
      <c r="E397" s="15"/>
      <c r="F397" s="33"/>
      <c r="G397" s="105"/>
      <c r="H397" s="33"/>
      <c r="I397" s="30"/>
    </row>
    <row r="398" spans="1:9" hidden="1">
      <c r="A398" s="13" t="s">
        <v>225</v>
      </c>
      <c r="B398" s="12"/>
      <c r="C398" s="105"/>
      <c r="D398" s="26"/>
      <c r="E398" s="15">
        <v>3000</v>
      </c>
      <c r="F398" s="26"/>
      <c r="G398" s="105"/>
      <c r="H398" s="26"/>
      <c r="I398" s="15">
        <v>2652</v>
      </c>
    </row>
    <row r="399" spans="1:9" hidden="1">
      <c r="A399" s="13" t="s">
        <v>226</v>
      </c>
      <c r="B399" s="12"/>
      <c r="C399" s="105"/>
      <c r="D399" s="26"/>
      <c r="E399" s="20">
        <v>1500</v>
      </c>
      <c r="F399" s="26"/>
      <c r="G399" s="105"/>
      <c r="H399" s="26"/>
      <c r="I399" s="20">
        <v>993</v>
      </c>
    </row>
    <row r="400" spans="1:9">
      <c r="A400" s="13" t="s">
        <v>321</v>
      </c>
      <c r="B400" s="12"/>
      <c r="C400" s="105">
        <v>4500</v>
      </c>
      <c r="D400" s="26"/>
      <c r="E400" s="15">
        <f>SUM(E398:E399)</f>
        <v>4500</v>
      </c>
      <c r="F400" s="26"/>
      <c r="G400" s="105">
        <v>3944</v>
      </c>
      <c r="H400" s="26"/>
      <c r="I400" s="15">
        <f>SUM(I398:I399)</f>
        <v>3645</v>
      </c>
    </row>
    <row r="401" spans="1:9" hidden="1">
      <c r="A401" s="13"/>
      <c r="B401" s="12"/>
      <c r="C401" s="105"/>
      <c r="D401" s="26"/>
      <c r="E401" s="15"/>
      <c r="F401" s="26"/>
      <c r="G401" s="105"/>
      <c r="H401" s="26"/>
      <c r="I401" s="15"/>
    </row>
    <row r="402" spans="1:9" hidden="1">
      <c r="A402" s="13" t="s">
        <v>227</v>
      </c>
      <c r="B402" s="12"/>
      <c r="C402" s="105"/>
      <c r="D402" s="26"/>
      <c r="E402" s="15"/>
      <c r="F402" s="33"/>
      <c r="G402" s="105"/>
      <c r="H402" s="33"/>
      <c r="I402" s="30"/>
    </row>
    <row r="403" spans="1:9" hidden="1">
      <c r="A403" s="13" t="s">
        <v>228</v>
      </c>
      <c r="B403" s="24"/>
      <c r="C403" s="105"/>
      <c r="D403" s="26"/>
      <c r="E403" s="15"/>
      <c r="F403" s="26"/>
      <c r="G403" s="105"/>
      <c r="H403" s="26"/>
      <c r="I403" s="15"/>
    </row>
    <row r="404" spans="1:9" hidden="1">
      <c r="A404" s="89" t="s">
        <v>229</v>
      </c>
      <c r="B404" s="12"/>
      <c r="C404" s="105"/>
      <c r="D404" s="26"/>
      <c r="E404" s="15">
        <v>18000</v>
      </c>
      <c r="F404" s="26"/>
      <c r="G404" s="105"/>
      <c r="H404" s="26"/>
      <c r="I404" s="15">
        <v>17385</v>
      </c>
    </row>
    <row r="405" spans="1:9" hidden="1">
      <c r="A405" s="13" t="s">
        <v>230</v>
      </c>
      <c r="B405" s="12"/>
      <c r="C405" s="105"/>
      <c r="D405" s="26"/>
      <c r="E405" s="15">
        <v>250</v>
      </c>
      <c r="F405" s="26"/>
      <c r="G405" s="105"/>
      <c r="H405" s="26"/>
      <c r="I405" s="15">
        <v>49</v>
      </c>
    </row>
    <row r="406" spans="1:9" hidden="1">
      <c r="A406" s="13" t="s">
        <v>231</v>
      </c>
      <c r="B406" s="12"/>
      <c r="C406" s="105"/>
      <c r="D406" s="26"/>
      <c r="E406" s="15">
        <v>600</v>
      </c>
      <c r="F406" s="26"/>
      <c r="G406" s="105"/>
      <c r="H406" s="26"/>
      <c r="I406" s="15">
        <v>496</v>
      </c>
    </row>
    <row r="407" spans="1:9" hidden="1">
      <c r="A407" s="13" t="s">
        <v>232</v>
      </c>
      <c r="B407" s="12"/>
      <c r="C407" s="105"/>
      <c r="D407" s="26"/>
      <c r="E407" s="15">
        <v>200</v>
      </c>
      <c r="F407" s="26"/>
      <c r="G407" s="105"/>
      <c r="H407" s="26"/>
      <c r="I407" s="15">
        <v>159</v>
      </c>
    </row>
    <row r="408" spans="1:9" hidden="1">
      <c r="A408" s="13" t="s">
        <v>233</v>
      </c>
      <c r="B408" s="12"/>
      <c r="C408" s="105"/>
      <c r="D408" s="26"/>
      <c r="E408" s="15">
        <v>2000</v>
      </c>
      <c r="F408" s="26"/>
      <c r="G408" s="105"/>
      <c r="H408" s="26"/>
      <c r="I408" s="15">
        <v>1671</v>
      </c>
    </row>
    <row r="409" spans="1:9" hidden="1">
      <c r="A409" s="13" t="s">
        <v>234</v>
      </c>
      <c r="B409" s="12"/>
      <c r="C409" s="105"/>
      <c r="D409" s="26"/>
      <c r="E409" s="15">
        <v>200</v>
      </c>
      <c r="F409" s="26"/>
      <c r="G409" s="105"/>
      <c r="H409" s="26"/>
      <c r="I409" s="15"/>
    </row>
    <row r="410" spans="1:9" hidden="1">
      <c r="A410" s="13" t="s">
        <v>235</v>
      </c>
      <c r="B410" s="12"/>
      <c r="C410" s="105"/>
      <c r="D410" s="26"/>
      <c r="E410" s="15"/>
      <c r="F410" s="26"/>
      <c r="G410" s="105"/>
      <c r="H410" s="26"/>
      <c r="I410" s="15"/>
    </row>
    <row r="411" spans="1:9" hidden="1">
      <c r="A411" s="13" t="s">
        <v>236</v>
      </c>
      <c r="B411" s="12"/>
      <c r="C411" s="105"/>
      <c r="D411" s="26"/>
      <c r="E411" s="20">
        <v>14000</v>
      </c>
      <c r="F411" s="26"/>
      <c r="G411" s="105"/>
      <c r="H411" s="26"/>
      <c r="I411" s="20">
        <v>13750</v>
      </c>
    </row>
    <row r="412" spans="1:9">
      <c r="A412" s="13" t="s">
        <v>336</v>
      </c>
      <c r="B412" s="12"/>
      <c r="C412" s="105">
        <v>28000</v>
      </c>
      <c r="D412" s="26"/>
      <c r="E412" s="15">
        <f>SUM(E403:E411)</f>
        <v>35250</v>
      </c>
      <c r="F412" s="26"/>
      <c r="G412" s="105">
        <v>34619</v>
      </c>
      <c r="H412" s="26"/>
      <c r="I412" s="15">
        <f>SUM(I404:I411)</f>
        <v>33510</v>
      </c>
    </row>
    <row r="413" spans="1:9" hidden="1">
      <c r="A413" s="12"/>
      <c r="B413" s="12"/>
      <c r="C413" s="105"/>
      <c r="D413" s="26"/>
      <c r="E413" s="20"/>
      <c r="F413" s="21"/>
      <c r="G413" s="105"/>
      <c r="H413" s="21"/>
      <c r="I413" s="19"/>
    </row>
    <row r="414" spans="1:9">
      <c r="A414" s="54" t="s">
        <v>290</v>
      </c>
      <c r="B414" s="12"/>
      <c r="C414" s="79">
        <f>SUM(C350+C363+C354+C377+C383+C395+C400+C412)</f>
        <v>169550</v>
      </c>
      <c r="D414" s="21"/>
      <c r="E414" s="79">
        <f>SUM(E350+E363+E354+E377+E383+E395+E400+E412)</f>
        <v>194276.94349999999</v>
      </c>
      <c r="F414" s="21"/>
      <c r="G414" s="79">
        <f>SUM(G350+G354+G363+G377+G383+G395+G400+G412)</f>
        <v>177245</v>
      </c>
      <c r="H414" s="21"/>
      <c r="I414" s="79">
        <f>SUM(I350+I354+I363+I377+I383+I395+I400+I412)</f>
        <v>168484</v>
      </c>
    </row>
    <row r="415" spans="1:9" hidden="1">
      <c r="A415" s="12"/>
      <c r="B415" s="25"/>
      <c r="C415" s="105"/>
      <c r="D415" s="26"/>
      <c r="E415" s="20"/>
      <c r="F415" s="21"/>
      <c r="G415" s="105"/>
      <c r="H415" s="21"/>
      <c r="I415" s="19"/>
    </row>
    <row r="416" spans="1:9">
      <c r="A416" s="54" t="s">
        <v>274</v>
      </c>
      <c r="B416" s="12"/>
      <c r="C416" s="106">
        <v>0</v>
      </c>
      <c r="D416" s="95"/>
      <c r="E416" s="102" t="s">
        <v>323</v>
      </c>
      <c r="F416" s="95"/>
      <c r="G416" s="79">
        <f>SUM(G341-G414)</f>
        <v>-3156</v>
      </c>
      <c r="H416" s="26"/>
      <c r="I416" s="28">
        <f>SUM(I341-I414)</f>
        <v>0</v>
      </c>
    </row>
    <row r="417" spans="1:9">
      <c r="A417" s="54"/>
      <c r="B417" s="12"/>
      <c r="C417" s="105"/>
      <c r="D417" s="95"/>
      <c r="E417" s="95"/>
      <c r="F417" s="95"/>
      <c r="G417" s="105"/>
      <c r="H417" s="26"/>
      <c r="I417" s="113"/>
    </row>
    <row r="418" spans="1:9">
      <c r="A418" t="s">
        <v>272</v>
      </c>
      <c r="I418" s="112"/>
    </row>
  </sheetData>
  <phoneticPr fontId="22" type="noConversion"/>
  <printOptions horizontalCentered="1"/>
  <pageMargins left="0.19" right="0.22" top="1.05" bottom="0.43" header="0.3" footer="0.2"/>
  <pageSetup scale="90" orientation="portrait" r:id="rId1"/>
  <headerFooter>
    <oddHeader>&amp;C&amp;"Arial,Bold"Missouri Mid-South Conference
General Operating Fund - Proposed 2013 Budget
2012 Annual Gathering</oddHeader>
    <oddFooter>Page &amp;P of &amp;N</oddFooter>
  </headerFooter>
  <rowBreaks count="1" manualBreakCount="1">
    <brk id="17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Communications</cp:lastModifiedBy>
  <cp:lastPrinted>2012-05-16T14:42:43Z</cp:lastPrinted>
  <dcterms:created xsi:type="dcterms:W3CDTF">2011-02-09T19:35:22Z</dcterms:created>
  <dcterms:modified xsi:type="dcterms:W3CDTF">2012-10-31T19:25:10Z</dcterms:modified>
</cp:coreProperties>
</file>